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15" firstSheet="16" activeTab="25"/>
  </bookViews>
  <sheets>
    <sheet name="Արարատ (3)" sheetId="160" r:id="rId1"/>
    <sheet name="Անի պարտեզ (3)" sheetId="159" r:id="rId2"/>
    <sheet name="Նանուլիկ (3)" sheetId="158" r:id="rId3"/>
    <sheet name="Անուլիկ  (3)" sheetId="157" r:id="rId4"/>
    <sheet name="Զանգակ  (4)" sheetId="154" r:id="rId5"/>
    <sheet name="ժպիտ  (5)" sheetId="153" state="hidden" r:id="rId6"/>
    <sheet name="Երազանք  (3)" sheetId="152" r:id="rId7"/>
    <sheet name="Արևիկ  (3)" sheetId="151" r:id="rId8"/>
    <sheet name="Ձյունիկ (3)" sheetId="150" r:id="rId9"/>
    <sheet name="Էյլիթիա (3)" sheetId="149" r:id="rId10"/>
    <sheet name="Գյումրու մանկիկ (3)" sheetId="148" r:id="rId11"/>
    <sheet name="Սուրբ Մարիամ  (3)" sheetId="147" r:id="rId12"/>
    <sheet name="Հենզել և Գրետել (3)" sheetId="146" r:id="rId13"/>
    <sheet name="Կարմիր գլխարկ  (3)" sheetId="145" r:id="rId14"/>
    <sheet name="Փարոս (3)" sheetId="144" r:id="rId15"/>
    <sheet name="Գոհար (3)" sheetId="143" r:id="rId16"/>
    <sheet name="Լիանա (3)" sheetId="142" r:id="rId17"/>
    <sheet name="Լիլիթ  (3)" sheetId="141" r:id="rId18"/>
    <sheet name="Արձագանք  (3)" sheetId="140" r:id="rId19"/>
    <sheet name="Լուսաստղիկ  (3)" sheetId="139" r:id="rId20"/>
    <sheet name="թոռնիկ Մանուշակ  (3)" sheetId="138" r:id="rId21"/>
    <sheet name="ծիածան (3)" sheetId="137" r:id="rId22"/>
    <sheet name="Լապտերիկ (3)" sheetId="136" r:id="rId23"/>
    <sheet name="ժպիտ  (4)" sheetId="135" r:id="rId24"/>
    <sheet name="Հուսո առագաստ  (4)" sheetId="133" r:id="rId25"/>
    <sheet name="Արարատ3" sheetId="155" r:id="rId26"/>
  </sheets>
  <definedNames>
    <definedName name="_xlnm.Print_Area" localSheetId="1">'Անի պարտեզ (3)'!$A$1:$G$45</definedName>
    <definedName name="_xlnm.Print_Area" localSheetId="3">'Անուլիկ  (3)'!$A$1:$G$48</definedName>
    <definedName name="_xlnm.Print_Area" localSheetId="25">Արարատ3!$A$1:$G$55</definedName>
    <definedName name="_xlnm.Print_Area" localSheetId="7">'Արևիկ  (3)'!$A$1:$G$49</definedName>
    <definedName name="_xlnm.Print_Area" localSheetId="18">'Արձագանք  (3)'!$A$1:$G$51</definedName>
    <definedName name="_xlnm.Print_Area" localSheetId="10">'Գյումրու մանկիկ (3)'!$A$1:$G$48</definedName>
    <definedName name="_xlnm.Print_Area" localSheetId="15">'Գոհար (3)'!$A$1:$G$45</definedName>
    <definedName name="_xlnm.Print_Area" localSheetId="6">'Երազանք  (3)'!$A$1:$G$48</definedName>
    <definedName name="_xlnm.Print_Area" localSheetId="4">'Զանգակ  (4)'!$A$1:$G$49</definedName>
    <definedName name="_xlnm.Print_Area" localSheetId="9">'Էյլիթիա (3)'!$A$1:$G$49</definedName>
    <definedName name="_xlnm.Print_Area" localSheetId="20">'թոռնիկ Մանուշակ  (3)'!$A$1:$G$48</definedName>
    <definedName name="_xlnm.Print_Area" localSheetId="23">'ժպիտ  (4)'!$A$1:$G$49</definedName>
    <definedName name="_xlnm.Print_Area" localSheetId="5">'ժպիտ  (5)'!$A$1:$G$49</definedName>
    <definedName name="_xlnm.Print_Area" localSheetId="22">'Լապտերիկ (3)'!$A$1:$G$50</definedName>
    <definedName name="_xlnm.Print_Area" localSheetId="16">'Լիանա (3)'!$A$1:$G$48</definedName>
    <definedName name="_xlnm.Print_Area" localSheetId="17">'Լիլիթ  (3)'!$A$1:$G$48</definedName>
    <definedName name="_xlnm.Print_Area" localSheetId="19">'Լուսաստղիկ  (3)'!$A$1:$G$47</definedName>
    <definedName name="_xlnm.Print_Area" localSheetId="21">'ծիածան (3)'!$A$1:$G$50</definedName>
    <definedName name="_xlnm.Print_Area" localSheetId="13">'Կարմիր գլխարկ  (3)'!$A$1:$G$48</definedName>
    <definedName name="_xlnm.Print_Area" localSheetId="12">'Հենզել և Գրետել (3)'!$A$1:$G$49</definedName>
    <definedName name="_xlnm.Print_Area" localSheetId="24">'Հուսո առագաստ  (4)'!$A$1:$G$49</definedName>
    <definedName name="_xlnm.Print_Area" localSheetId="8">'Ձյունիկ (3)'!$A$1:$G$49</definedName>
    <definedName name="_xlnm.Print_Area" localSheetId="2">'Նանուլիկ (3)'!$A$1:$G$48</definedName>
    <definedName name="_xlnm.Print_Area" localSheetId="11">'Սուրբ Մարիամ  (3)'!$A$1:$G$52</definedName>
    <definedName name="_xlnm.Print_Area" localSheetId="14">'Փարոս (3)'!$A$1:$G$43</definedName>
  </definedNames>
  <calcPr calcId="124519"/>
  <fileRecoveryPr autoRecover="0"/>
</workbook>
</file>

<file path=xl/calcChain.xml><?xml version="1.0" encoding="utf-8"?>
<calcChain xmlns="http://schemas.openxmlformats.org/spreadsheetml/2006/main">
  <c r="G36" i="154"/>
  <c r="G35" i="157"/>
  <c r="G35" i="152"/>
  <c r="G36" i="133"/>
  <c r="G36" i="150"/>
  <c r="G36" i="149"/>
  <c r="G35" i="148"/>
  <c r="G37" i="147"/>
  <c r="G36" i="146"/>
  <c r="G35" i="145"/>
  <c r="G36" i="159"/>
  <c r="G36" i="144"/>
  <c r="G37" i="143"/>
  <c r="G37" i="155"/>
  <c r="G25"/>
  <c r="G26"/>
  <c r="G27"/>
  <c r="G28"/>
  <c r="G29"/>
  <c r="G30"/>
  <c r="G31"/>
  <c r="G32"/>
  <c r="G33"/>
  <c r="G34"/>
  <c r="G35"/>
  <c r="G36"/>
  <c r="G24"/>
  <c r="G36" i="151"/>
  <c r="G37" i="142"/>
  <c r="G35" i="158"/>
  <c r="G35" i="141"/>
  <c r="G38" i="140"/>
  <c r="G34" i="139"/>
  <c r="G36" i="135"/>
  <c r="G38" i="138"/>
  <c r="G37" i="137"/>
  <c r="G38" i="136"/>
  <c r="E36" i="151"/>
  <c r="F36"/>
  <c r="F37" i="143"/>
  <c r="E37" i="142"/>
  <c r="F35" i="158"/>
  <c r="D35" i="141"/>
  <c r="E35"/>
  <c r="F38" i="140"/>
  <c r="E38"/>
  <c r="F34" i="139"/>
  <c r="F36" i="135"/>
  <c r="E36"/>
  <c r="D36"/>
  <c r="F38" i="138"/>
  <c r="E38"/>
  <c r="D38"/>
  <c r="F37" i="137"/>
  <c r="E37"/>
  <c r="D37"/>
  <c r="D38" i="136"/>
  <c r="F38"/>
  <c r="H25" i="160"/>
  <c r="H26"/>
  <c r="H27"/>
  <c r="H28"/>
  <c r="H29"/>
  <c r="H30"/>
  <c r="H31"/>
  <c r="H32"/>
  <c r="H33"/>
  <c r="H34"/>
  <c r="H35"/>
  <c r="H36"/>
  <c r="H37"/>
  <c r="H38"/>
  <c r="H39"/>
  <c r="H24"/>
  <c r="G25"/>
  <c r="G26"/>
  <c r="G27"/>
  <c r="G28"/>
  <c r="G29"/>
  <c r="G30"/>
  <c r="G31"/>
  <c r="G32"/>
  <c r="G33"/>
  <c r="G34"/>
  <c r="G35"/>
  <c r="G36"/>
  <c r="G37"/>
  <c r="G38"/>
  <c r="G39"/>
  <c r="G24"/>
  <c r="E39"/>
  <c r="D39"/>
  <c r="E37"/>
  <c r="E36"/>
  <c r="E35"/>
  <c r="E34"/>
  <c r="E33"/>
  <c r="E32"/>
  <c r="E31"/>
  <c r="E30"/>
  <c r="E29"/>
  <c r="E28"/>
  <c r="E27"/>
  <c r="E26"/>
  <c r="E25"/>
  <c r="E24"/>
  <c r="G25" i="159" l="1"/>
  <c r="G26"/>
  <c r="G27"/>
  <c r="G28"/>
  <c r="G29"/>
  <c r="G30"/>
  <c r="G31"/>
  <c r="G32"/>
  <c r="G33"/>
  <c r="G34"/>
  <c r="G35"/>
  <c r="G24"/>
  <c r="F25"/>
  <c r="F26"/>
  <c r="F27"/>
  <c r="F28"/>
  <c r="F29"/>
  <c r="F30"/>
  <c r="F31"/>
  <c r="F32"/>
  <c r="F33"/>
  <c r="F34"/>
  <c r="F35"/>
  <c r="F36"/>
  <c r="F24"/>
  <c r="D36"/>
  <c r="E35"/>
  <c r="E34"/>
  <c r="E33"/>
  <c r="E32"/>
  <c r="E31"/>
  <c r="E30"/>
  <c r="E29"/>
  <c r="E28"/>
  <c r="E27"/>
  <c r="E26"/>
  <c r="E25"/>
  <c r="G25" i="158"/>
  <c r="G26"/>
  <c r="G27"/>
  <c r="G28"/>
  <c r="G29"/>
  <c r="G30"/>
  <c r="G31"/>
  <c r="G32"/>
  <c r="G33"/>
  <c r="G34"/>
  <c r="G24"/>
  <c r="D35"/>
  <c r="E34"/>
  <c r="F34" s="1"/>
  <c r="E33"/>
  <c r="F33" s="1"/>
  <c r="F32"/>
  <c r="E32"/>
  <c r="E31"/>
  <c r="F31" s="1"/>
  <c r="E30"/>
  <c r="F30" s="1"/>
  <c r="E29"/>
  <c r="F29" s="1"/>
  <c r="F28"/>
  <c r="E28"/>
  <c r="E27"/>
  <c r="F27" s="1"/>
  <c r="E26"/>
  <c r="F26" s="1"/>
  <c r="E25"/>
  <c r="F25" s="1"/>
  <c r="F24"/>
  <c r="E24"/>
  <c r="E35" s="1"/>
  <c r="G25" i="157"/>
  <c r="G26"/>
  <c r="G27"/>
  <c r="G28"/>
  <c r="G29"/>
  <c r="G30"/>
  <c r="G31"/>
  <c r="G32"/>
  <c r="G33"/>
  <c r="G34"/>
  <c r="G24"/>
  <c r="F25"/>
  <c r="F26"/>
  <c r="F27"/>
  <c r="F28"/>
  <c r="F29"/>
  <c r="F30"/>
  <c r="F31"/>
  <c r="F32"/>
  <c r="F33"/>
  <c r="F34"/>
  <c r="F35"/>
  <c r="F24"/>
  <c r="D35"/>
  <c r="E33"/>
  <c r="E31"/>
  <c r="E30"/>
  <c r="E29"/>
  <c r="E28"/>
  <c r="E27"/>
  <c r="E26"/>
  <c r="E25"/>
  <c r="E24"/>
  <c r="E35" s="1"/>
  <c r="G25" i="133"/>
  <c r="G26"/>
  <c r="G27"/>
  <c r="G28"/>
  <c r="G29"/>
  <c r="G30"/>
  <c r="G31"/>
  <c r="G32"/>
  <c r="G33"/>
  <c r="G34"/>
  <c r="G35"/>
  <c r="G24"/>
  <c r="G25" i="135"/>
  <c r="G26"/>
  <c r="G27"/>
  <c r="G28"/>
  <c r="G29"/>
  <c r="G30"/>
  <c r="G31"/>
  <c r="G32"/>
  <c r="G33"/>
  <c r="G34"/>
  <c r="G35"/>
  <c r="G24"/>
  <c r="G25" i="136"/>
  <c r="G26"/>
  <c r="G27"/>
  <c r="G28"/>
  <c r="G29"/>
  <c r="G30"/>
  <c r="G31"/>
  <c r="G32"/>
  <c r="G33"/>
  <c r="G34"/>
  <c r="G35"/>
  <c r="G36"/>
  <c r="G37"/>
  <c r="G24"/>
  <c r="G25" i="137"/>
  <c r="G26"/>
  <c r="G27"/>
  <c r="G28"/>
  <c r="G29"/>
  <c r="G30"/>
  <c r="G31"/>
  <c r="G32"/>
  <c r="G33"/>
  <c r="G34"/>
  <c r="G35"/>
  <c r="G36"/>
  <c r="G24"/>
  <c r="G25" i="138"/>
  <c r="G26"/>
  <c r="G27"/>
  <c r="G28"/>
  <c r="G29"/>
  <c r="G30"/>
  <c r="G31"/>
  <c r="G32"/>
  <c r="G33"/>
  <c r="G34"/>
  <c r="G35"/>
  <c r="G36"/>
  <c r="G37"/>
  <c r="G24"/>
  <c r="G24" i="139"/>
  <c r="G25"/>
  <c r="G26"/>
  <c r="G27"/>
  <c r="G28"/>
  <c r="G29"/>
  <c r="G30"/>
  <c r="G31"/>
  <c r="G32"/>
  <c r="G33"/>
  <c r="G23"/>
  <c r="G25" i="140"/>
  <c r="G26"/>
  <c r="G27"/>
  <c r="G28"/>
  <c r="G29"/>
  <c r="G30"/>
  <c r="G31"/>
  <c r="G32"/>
  <c r="G33"/>
  <c r="G34"/>
  <c r="G35"/>
  <c r="G36"/>
  <c r="G37"/>
  <c r="G24"/>
  <c r="G25" i="141"/>
  <c r="G26"/>
  <c r="G27"/>
  <c r="G28"/>
  <c r="G29"/>
  <c r="G30"/>
  <c r="G31"/>
  <c r="G32"/>
  <c r="G33"/>
  <c r="G34"/>
  <c r="G24"/>
  <c r="G25" i="142"/>
  <c r="G26"/>
  <c r="G27"/>
  <c r="G28"/>
  <c r="G29"/>
  <c r="G30"/>
  <c r="G31"/>
  <c r="G32"/>
  <c r="G33"/>
  <c r="G34"/>
  <c r="G35"/>
  <c r="G36"/>
  <c r="G24"/>
  <c r="G25" i="143"/>
  <c r="G26"/>
  <c r="G27"/>
  <c r="G28"/>
  <c r="G29"/>
  <c r="G30"/>
  <c r="G31"/>
  <c r="G32"/>
  <c r="G33"/>
  <c r="G34"/>
  <c r="G35"/>
  <c r="G36"/>
  <c r="G24"/>
  <c r="G25" i="144"/>
  <c r="G26"/>
  <c r="G27"/>
  <c r="G28"/>
  <c r="G29"/>
  <c r="G30"/>
  <c r="G31"/>
  <c r="G32"/>
  <c r="G33"/>
  <c r="G34"/>
  <c r="G35"/>
  <c r="G24"/>
  <c r="G25" i="145"/>
  <c r="G26"/>
  <c r="G27"/>
  <c r="G28"/>
  <c r="G29"/>
  <c r="G30"/>
  <c r="G31"/>
  <c r="G32"/>
  <c r="G33"/>
  <c r="G34"/>
  <c r="G24"/>
  <c r="G25" i="146"/>
  <c r="G26"/>
  <c r="G27"/>
  <c r="G28"/>
  <c r="G29"/>
  <c r="G30"/>
  <c r="G31"/>
  <c r="G32"/>
  <c r="G33"/>
  <c r="G34"/>
  <c r="G35"/>
  <c r="G24"/>
  <c r="G27" i="147"/>
  <c r="G28"/>
  <c r="G29"/>
  <c r="G30"/>
  <c r="G31"/>
  <c r="G32"/>
  <c r="G33"/>
  <c r="G34"/>
  <c r="G35"/>
  <c r="G36"/>
  <c r="G26"/>
  <c r="G25" i="148"/>
  <c r="G26"/>
  <c r="G27"/>
  <c r="G28"/>
  <c r="G29"/>
  <c r="G30"/>
  <c r="G31"/>
  <c r="G32"/>
  <c r="G33"/>
  <c r="G34"/>
  <c r="G24"/>
  <c r="G25" i="149"/>
  <c r="G26"/>
  <c r="G27"/>
  <c r="G28"/>
  <c r="G29"/>
  <c r="G30"/>
  <c r="G31"/>
  <c r="G32"/>
  <c r="G33"/>
  <c r="G34"/>
  <c r="G35"/>
  <c r="G24"/>
  <c r="G25" i="150"/>
  <c r="G26"/>
  <c r="G27"/>
  <c r="G28"/>
  <c r="G29"/>
  <c r="G30"/>
  <c r="G31"/>
  <c r="G32"/>
  <c r="G33"/>
  <c r="G34"/>
  <c r="G35"/>
  <c r="G24"/>
  <c r="G25" i="151"/>
  <c r="G26"/>
  <c r="G27"/>
  <c r="G28"/>
  <c r="G29"/>
  <c r="G30"/>
  <c r="G31"/>
  <c r="G32"/>
  <c r="G33"/>
  <c r="G34"/>
  <c r="G35"/>
  <c r="G24"/>
  <c r="G25" i="152"/>
  <c r="G26"/>
  <c r="G27"/>
  <c r="G28"/>
  <c r="G29"/>
  <c r="G30"/>
  <c r="G31"/>
  <c r="G32"/>
  <c r="G33"/>
  <c r="G34"/>
  <c r="G24"/>
  <c r="G25" i="154"/>
  <c r="G26"/>
  <c r="G27"/>
  <c r="G28"/>
  <c r="G29"/>
  <c r="G30"/>
  <c r="G31"/>
  <c r="G32"/>
  <c r="G33"/>
  <c r="G34"/>
  <c r="G35"/>
  <c r="G24"/>
  <c r="E36" i="159" l="1"/>
  <c r="E29" i="155" l="1"/>
  <c r="F29" s="1"/>
  <c r="D37"/>
  <c r="E36"/>
  <c r="E35"/>
  <c r="E34"/>
  <c r="E33"/>
  <c r="E32"/>
  <c r="F32" s="1"/>
  <c r="E31"/>
  <c r="E30"/>
  <c r="F30" s="1"/>
  <c r="E28"/>
  <c r="E27"/>
  <c r="F27" s="1"/>
  <c r="E26"/>
  <c r="E25"/>
  <c r="F25" s="1"/>
  <c r="E24"/>
  <c r="F24" s="1"/>
  <c r="F31" l="1"/>
  <c r="F34"/>
  <c r="F33"/>
  <c r="F26"/>
  <c r="F36"/>
  <c r="F28"/>
  <c r="F35"/>
  <c r="E37"/>
  <c r="F37" s="1"/>
  <c r="E38" i="136"/>
  <c r="E34" i="139"/>
  <c r="D34"/>
  <c r="D38" i="140"/>
  <c r="F35" i="141"/>
  <c r="F37" i="142"/>
  <c r="D37"/>
  <c r="D37" i="143"/>
  <c r="E37"/>
  <c r="F35" i="145"/>
  <c r="E35"/>
  <c r="D35"/>
  <c r="F37" i="147"/>
  <c r="E37"/>
  <c r="D37"/>
  <c r="F35" i="148"/>
  <c r="E35"/>
  <c r="D35"/>
  <c r="F36" i="149"/>
  <c r="E36"/>
  <c r="D36"/>
  <c r="D36" i="150"/>
  <c r="F36"/>
  <c r="E36"/>
  <c r="D36" i="151" l="1"/>
  <c r="D35" i="152"/>
  <c r="D36" i="154"/>
  <c r="F36"/>
  <c r="E36"/>
  <c r="F25" i="135" l="1"/>
  <c r="F26"/>
  <c r="F27"/>
  <c r="F28"/>
  <c r="F29"/>
  <c r="F30"/>
  <c r="F31"/>
  <c r="F32"/>
  <c r="F33"/>
  <c r="F34"/>
  <c r="F35"/>
  <c r="F24"/>
  <c r="F36" i="133"/>
  <c r="F25"/>
  <c r="F26"/>
  <c r="F27"/>
  <c r="F28"/>
  <c r="F29"/>
  <c r="F30"/>
  <c r="F31"/>
  <c r="F32"/>
  <c r="F33"/>
  <c r="F34"/>
  <c r="F35"/>
  <c r="F24"/>
  <c r="E36"/>
  <c r="F25" i="154" l="1"/>
  <c r="F26"/>
  <c r="F27"/>
  <c r="F28"/>
  <c r="F29"/>
  <c r="F30"/>
  <c r="F31"/>
  <c r="F32"/>
  <c r="F33"/>
  <c r="F34"/>
  <c r="F35"/>
  <c r="F24"/>
  <c r="E35"/>
  <c r="E34"/>
  <c r="E33"/>
  <c r="E32"/>
  <c r="E31"/>
  <c r="E30"/>
  <c r="E29"/>
  <c r="E28"/>
  <c r="E27"/>
  <c r="E26"/>
  <c r="E25"/>
  <c r="E24"/>
  <c r="D36" i="153" l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36"/>
  <c r="F25" i="152"/>
  <c r="F26"/>
  <c r="F28"/>
  <c r="F29"/>
  <c r="F30"/>
  <c r="F31"/>
  <c r="F32"/>
  <c r="F33"/>
  <c r="F34"/>
  <c r="F24"/>
  <c r="E34"/>
  <c r="E33"/>
  <c r="E32"/>
  <c r="E31"/>
  <c r="E30"/>
  <c r="E29"/>
  <c r="E28"/>
  <c r="E27"/>
  <c r="E35" s="1"/>
  <c r="E26"/>
  <c r="E25"/>
  <c r="E24"/>
  <c r="F25" i="151"/>
  <c r="F26"/>
  <c r="F27"/>
  <c r="F28"/>
  <c r="F29"/>
  <c r="F30"/>
  <c r="F31"/>
  <c r="F32"/>
  <c r="F33"/>
  <c r="F34"/>
  <c r="F35"/>
  <c r="F24"/>
  <c r="E35"/>
  <c r="E33"/>
  <c r="E32"/>
  <c r="E31"/>
  <c r="E30"/>
  <c r="E29"/>
  <c r="E28"/>
  <c r="E27"/>
  <c r="E26"/>
  <c r="E25"/>
  <c r="E24"/>
  <c r="F25" i="150"/>
  <c r="F26"/>
  <c r="F27"/>
  <c r="F28"/>
  <c r="F29"/>
  <c r="F30"/>
  <c r="F31"/>
  <c r="F32"/>
  <c r="F33"/>
  <c r="F34"/>
  <c r="F35"/>
  <c r="F24"/>
  <c r="E35"/>
  <c r="E34"/>
  <c r="E33"/>
  <c r="E32"/>
  <c r="E31"/>
  <c r="E30"/>
  <c r="E29"/>
  <c r="E28"/>
  <c r="E27"/>
  <c r="E26"/>
  <c r="E25"/>
  <c r="F25" i="149"/>
  <c r="F26"/>
  <c r="F27"/>
  <c r="F28"/>
  <c r="F29"/>
  <c r="F30"/>
  <c r="F31"/>
  <c r="F32"/>
  <c r="F33"/>
  <c r="F34"/>
  <c r="F35"/>
  <c r="F24"/>
  <c r="E35"/>
  <c r="E34"/>
  <c r="E33"/>
  <c r="E32"/>
  <c r="E31"/>
  <c r="E30"/>
  <c r="E29"/>
  <c r="E28"/>
  <c r="E27"/>
  <c r="E26"/>
  <c r="E25"/>
  <c r="F27" i="152" l="1"/>
  <c r="F35" s="1"/>
  <c r="G36" i="153"/>
  <c r="F25" i="148" l="1"/>
  <c r="F26"/>
  <c r="F27"/>
  <c r="F28"/>
  <c r="F29"/>
  <c r="F30"/>
  <c r="F31"/>
  <c r="F32"/>
  <c r="F33"/>
  <c r="F34"/>
  <c r="F24"/>
  <c r="E34"/>
  <c r="E33"/>
  <c r="E32"/>
  <c r="E31"/>
  <c r="E30"/>
  <c r="E29"/>
  <c r="E28"/>
  <c r="E27"/>
  <c r="E26"/>
  <c r="E25"/>
  <c r="E24"/>
  <c r="E26" i="147"/>
  <c r="E27"/>
  <c r="F27" s="1"/>
  <c r="F28"/>
  <c r="F29"/>
  <c r="F30"/>
  <c r="F31"/>
  <c r="F32"/>
  <c r="F33"/>
  <c r="F34"/>
  <c r="F35"/>
  <c r="F36"/>
  <c r="E36"/>
  <c r="E35"/>
  <c r="E34"/>
  <c r="E33"/>
  <c r="E32"/>
  <c r="E31"/>
  <c r="E30"/>
  <c r="E29"/>
  <c r="E28"/>
  <c r="F25" i="146"/>
  <c r="F26"/>
  <c r="F27"/>
  <c r="F28"/>
  <c r="F29"/>
  <c r="F30"/>
  <c r="F31"/>
  <c r="F32"/>
  <c r="F33"/>
  <c r="F34"/>
  <c r="F35"/>
  <c r="F36"/>
  <c r="F24"/>
  <c r="D36"/>
  <c r="E35"/>
  <c r="E34"/>
  <c r="E33"/>
  <c r="E31"/>
  <c r="E30"/>
  <c r="E29"/>
  <c r="E28"/>
  <c r="E27"/>
  <c r="E26"/>
  <c r="E25"/>
  <c r="E24"/>
  <c r="E36" s="1"/>
  <c r="F25" i="145"/>
  <c r="F26"/>
  <c r="F27"/>
  <c r="F28"/>
  <c r="F29"/>
  <c r="F30"/>
  <c r="F31"/>
  <c r="F32"/>
  <c r="F33"/>
  <c r="F34"/>
  <c r="F24"/>
  <c r="E34"/>
  <c r="E33"/>
  <c r="E32"/>
  <c r="E31"/>
  <c r="E30"/>
  <c r="E29"/>
  <c r="E28"/>
  <c r="E27"/>
  <c r="E26"/>
  <c r="E25"/>
  <c r="E24"/>
  <c r="F25" i="144"/>
  <c r="F26"/>
  <c r="F27"/>
  <c r="F28"/>
  <c r="F29"/>
  <c r="F30"/>
  <c r="F31"/>
  <c r="F32"/>
  <c r="F33"/>
  <c r="F34"/>
  <c r="F35"/>
  <c r="F36"/>
  <c r="F24"/>
  <c r="D36"/>
  <c r="E35"/>
  <c r="E34"/>
  <c r="E33"/>
  <c r="E32"/>
  <c r="E31"/>
  <c r="E30"/>
  <c r="E29"/>
  <c r="E28"/>
  <c r="E27"/>
  <c r="E26"/>
  <c r="E25"/>
  <c r="E24"/>
  <c r="E36" s="1"/>
  <c r="F25" i="143" l="1"/>
  <c r="F26"/>
  <c r="F27"/>
  <c r="F28"/>
  <c r="F29"/>
  <c r="F30"/>
  <c r="F31"/>
  <c r="F32"/>
  <c r="F33"/>
  <c r="F34"/>
  <c r="F35"/>
  <c r="F36"/>
  <c r="F24"/>
  <c r="E36"/>
  <c r="E35"/>
  <c r="E34"/>
  <c r="E33"/>
  <c r="E32"/>
  <c r="E31"/>
  <c r="E29"/>
  <c r="E28"/>
  <c r="E27"/>
  <c r="E26"/>
  <c r="E25"/>
  <c r="E24"/>
  <c r="F25" i="142"/>
  <c r="F26"/>
  <c r="F27"/>
  <c r="F28"/>
  <c r="F29"/>
  <c r="F30"/>
  <c r="F31"/>
  <c r="F32"/>
  <c r="F33"/>
  <c r="F34"/>
  <c r="F35"/>
  <c r="F36"/>
  <c r="F24"/>
  <c r="E36"/>
  <c r="E34"/>
  <c r="E33"/>
  <c r="E32"/>
  <c r="E31"/>
  <c r="E29"/>
  <c r="E28"/>
  <c r="E27"/>
  <c r="E26"/>
  <c r="E25"/>
  <c r="E24"/>
  <c r="F25" i="141" l="1"/>
  <c r="F26"/>
  <c r="F27"/>
  <c r="F28"/>
  <c r="F29"/>
  <c r="F30"/>
  <c r="F31"/>
  <c r="F32"/>
  <c r="F33"/>
  <c r="F34"/>
  <c r="F24"/>
  <c r="E34"/>
  <c r="E33"/>
  <c r="E32"/>
  <c r="E31"/>
  <c r="E30"/>
  <c r="E29"/>
  <c r="E28"/>
  <c r="E27"/>
  <c r="E26"/>
  <c r="E25"/>
  <c r="E24"/>
  <c r="F25" i="140"/>
  <c r="F26"/>
  <c r="F27"/>
  <c r="F28"/>
  <c r="F29"/>
  <c r="F30"/>
  <c r="F31"/>
  <c r="F32"/>
  <c r="F33"/>
  <c r="F34"/>
  <c r="F35"/>
  <c r="F36"/>
  <c r="F37"/>
  <c r="F24"/>
  <c r="E37"/>
  <c r="E35"/>
  <c r="E34"/>
  <c r="E33"/>
  <c r="E32"/>
  <c r="E31"/>
  <c r="E29"/>
  <c r="E28"/>
  <c r="E27"/>
  <c r="E26"/>
  <c r="E25"/>
  <c r="E24"/>
  <c r="E23" i="139"/>
  <c r="F24"/>
  <c r="F25"/>
  <c r="F26"/>
  <c r="F27"/>
  <c r="F28"/>
  <c r="F29"/>
  <c r="F30"/>
  <c r="F31"/>
  <c r="F32"/>
  <c r="F33"/>
  <c r="E33"/>
  <c r="E32"/>
  <c r="E31"/>
  <c r="E30"/>
  <c r="E29"/>
  <c r="E28"/>
  <c r="E27"/>
  <c r="E26"/>
  <c r="E25"/>
  <c r="E24"/>
  <c r="F25" i="138"/>
  <c r="F26"/>
  <c r="F27"/>
  <c r="F28"/>
  <c r="F29"/>
  <c r="F30"/>
  <c r="F31"/>
  <c r="F32"/>
  <c r="F33"/>
  <c r="F34"/>
  <c r="F35"/>
  <c r="F36"/>
  <c r="F37"/>
  <c r="F24"/>
  <c r="E37"/>
  <c r="E36"/>
  <c r="E34"/>
  <c r="E33"/>
  <c r="E32"/>
  <c r="E31"/>
  <c r="E29"/>
  <c r="E28"/>
  <c r="E27"/>
  <c r="E26"/>
  <c r="E25"/>
  <c r="E24"/>
  <c r="E24" i="137"/>
  <c r="F25"/>
  <c r="F26"/>
  <c r="F27"/>
  <c r="F28"/>
  <c r="F29"/>
  <c r="F30"/>
  <c r="F31"/>
  <c r="F32"/>
  <c r="F33"/>
  <c r="F35"/>
  <c r="F36"/>
  <c r="F24"/>
  <c r="E36"/>
  <c r="E35"/>
  <c r="E34"/>
  <c r="E33"/>
  <c r="E32"/>
  <c r="E31"/>
  <c r="E29"/>
  <c r="E28"/>
  <c r="E27"/>
  <c r="E26"/>
  <c r="E25"/>
  <c r="F35" i="136"/>
  <c r="F36"/>
  <c r="F37"/>
  <c r="F25"/>
  <c r="F26"/>
  <c r="F27"/>
  <c r="F28"/>
  <c r="F29"/>
  <c r="F30"/>
  <c r="F31"/>
  <c r="F32"/>
  <c r="F33"/>
  <c r="F34"/>
  <c r="F24"/>
  <c r="F34" i="137" l="1"/>
  <c r="F23" i="139"/>
  <c r="E33" i="136"/>
  <c r="E32"/>
  <c r="E31"/>
  <c r="E30"/>
  <c r="E29"/>
  <c r="E28"/>
  <c r="E27"/>
  <c r="E26"/>
  <c r="E25"/>
  <c r="E24"/>
  <c r="E35" i="135"/>
  <c r="E34"/>
  <c r="E33"/>
  <c r="E32"/>
  <c r="E31"/>
  <c r="E30"/>
  <c r="E29"/>
  <c r="E28"/>
  <c r="E27"/>
  <c r="E26"/>
  <c r="E25"/>
  <c r="E24"/>
  <c r="D36" i="133"/>
  <c r="E35"/>
  <c r="E34"/>
  <c r="E33"/>
  <c r="E32"/>
  <c r="E31"/>
  <c r="E30"/>
  <c r="E29"/>
  <c r="E28"/>
  <c r="E27"/>
  <c r="E26"/>
  <c r="E25"/>
  <c r="F26" i="147" l="1"/>
</calcChain>
</file>

<file path=xl/sharedStrings.xml><?xml version="1.0" encoding="utf-8"?>
<sst xmlns="http://schemas.openxmlformats.org/spreadsheetml/2006/main" count="921" uniqueCount="145">
  <si>
    <t>Հայաստանի Հանրապետության</t>
  </si>
  <si>
    <t xml:space="preserve">Շիրակի մարզի Գյումրի համայնքի </t>
  </si>
  <si>
    <t>Հ Ա Ս Տ Ի Ք Ա Ց ՈՒ Ց Ա Կ</t>
  </si>
  <si>
    <t>Հ/Հ</t>
  </si>
  <si>
    <t>Տնօրեն</t>
  </si>
  <si>
    <t>Դաստիարակ</t>
  </si>
  <si>
    <t>Դաստիարակի օգնական</t>
  </si>
  <si>
    <t>Երաժշտական ղեկավար</t>
  </si>
  <si>
    <t>Բուժքույր</t>
  </si>
  <si>
    <t>Խոհարար</t>
  </si>
  <si>
    <t>Խոհարարի օգնական</t>
  </si>
  <si>
    <t>Մեթոդիստ</t>
  </si>
  <si>
    <t>Գործավար</t>
  </si>
  <si>
    <t>Ընդամենը</t>
  </si>
  <si>
    <t>Հավաքարար</t>
  </si>
  <si>
    <t>Հայաստանի Հանրապետության Շիրակի մարզի Գյումրի համայնքի</t>
  </si>
  <si>
    <t>(անվանումը)</t>
  </si>
  <si>
    <t>ՊԱՇՏՈՆԻ  ԱՆՎԱՆՈՒՄԸ</t>
  </si>
  <si>
    <t xml:space="preserve">ՊԱՇՏՈՆԱՅԻՆ ԴՐՈՒՅՔԱՉԱՓԸ (ՀՀ դրամ) </t>
  </si>
  <si>
    <t>ՀԱՍՏԻՔԱՅԻՆ ՄԻԱՎՈՐՆԵՐԻ ՔԱՆԱԿԸ</t>
  </si>
  <si>
    <t xml:space="preserve">Աշխատողների քանակը՝   </t>
  </si>
  <si>
    <t>ԱՄՍԱԿԱՆ ԱՇԽԱՏԱՎԱՐՁԸ     (ՀՀ դրամ)</t>
  </si>
  <si>
    <t xml:space="preserve">Աշխատողների քանակը՝  </t>
  </si>
  <si>
    <t>ՏԱՐԵԿԱՆ ԱՇԽԱՏԱՎԱՐՁԸ     (ՀՀ դրամ)</t>
  </si>
  <si>
    <t>ՏԱՐԵԿԱՆ ԱՇԽԱՏԱՎԱՐՁԸ   (ՀՀ դրամ)</t>
  </si>
  <si>
    <t xml:space="preserve">Տնօրեն </t>
  </si>
  <si>
    <t>« Նանուլիկ մանկապարտեզ»    ՀՈԱԿ</t>
  </si>
  <si>
    <t>« Արևիկ  մանկապարտեզ»    ՀՈԱԿ</t>
  </si>
  <si>
    <t>« Անի պարտեզ մանկապարտեզ»    ՀՈԱԿ</t>
  </si>
  <si>
    <t>«Կարմիր գլխարկ մանկապարտեզ»    ՀՈԱԿ</t>
  </si>
  <si>
    <t>« Հուսո առագաստ մանկապարտեզ»    ՀՈԱԿ</t>
  </si>
  <si>
    <t>Խոհարարի  օգնական</t>
  </si>
  <si>
    <t>« Լապտերիկ-մսուր մանկապարտեզ »    ՀՈԱԿ</t>
  </si>
  <si>
    <t>« Ծիածան-մսուր մանկապարտեզ »    ՀՈԱԿ</t>
  </si>
  <si>
    <t>« Ժպիտ-մսուր մանկապարտեզ »    ՀՈԱԿ</t>
  </si>
  <si>
    <t>« Լուսաստղիկ-մսուր մանկապարտեզ»    ՀՈԱԿ</t>
  </si>
  <si>
    <t>« Արձագանք-մսուր մանկապարտեզ»    ՀՈԱԿ</t>
  </si>
  <si>
    <t>« Լիանա-մսուր մանկապարտեզ»    ՀՈԱԿ</t>
  </si>
  <si>
    <t>« Գոհար-մսուր մանկապարտեզ»    ՀՈԱԿ</t>
  </si>
  <si>
    <t>« Փարոս-մսուր մանկապարտեզ»    ՀՈԱԿ</t>
  </si>
  <si>
    <t>« Հենզել և Գրետել-մսուր մանկապարտեզ»    ՀՈԱԿ</t>
  </si>
  <si>
    <t>« Էյլիթիա-մսուր մանկապարտեզ»    ՀՈԱԿ</t>
  </si>
  <si>
    <t>« Ձյունիկ-մսուր մանկապարտեզ»    ՀՈԱԿ</t>
  </si>
  <si>
    <t>« Լիլիթ- մսուր մանկապարտեզ»    ՀՈԱԿ</t>
  </si>
  <si>
    <t>« Սուրբ Մարիամ-մսուր մանկապարտեզ»    ՀՈԱԿ</t>
  </si>
  <si>
    <t>Ֆիզ. հրահանգիչ</t>
  </si>
  <si>
    <t>Դռնապան</t>
  </si>
  <si>
    <t>ավագանու  2023 թվականի դեկտեմբերի 29-ի</t>
  </si>
  <si>
    <t>ավագանու  2024 թվականի ապրիլի 12-ի</t>
  </si>
  <si>
    <t>ԲԱՐՁՐԱՑՈՒՄ</t>
  </si>
  <si>
    <t xml:space="preserve">     </t>
  </si>
  <si>
    <t>«ՀԱՎԵԼՎԱԾ N 36</t>
  </si>
  <si>
    <t>«ՀԱՎԵԼՎԱԾ N 37</t>
  </si>
  <si>
    <t>«ՀԱՎԵԼՎԱԾ  N 38</t>
  </si>
  <si>
    <t>N 283-Ա որոշման»</t>
  </si>
  <si>
    <t>«ՀԱՎԵԼՎԱԾ N 39</t>
  </si>
  <si>
    <t>«ՀԱՎԵԼՎԱԾ N 40</t>
  </si>
  <si>
    <t>«ՀԱՎԵԼՎԱԾ N 41</t>
  </si>
  <si>
    <t>«ՀԱՎԵԼՎԱԾ N 47</t>
  </si>
  <si>
    <t xml:space="preserve"> « ՀԱՎԵԼՎԱԾ N 48</t>
  </si>
  <si>
    <t>«ՀԱՎԵԼՎԱԾ N 49</t>
  </si>
  <si>
    <t>« ՀԱՎԵԼՎԱԾ N 55</t>
  </si>
  <si>
    <t xml:space="preserve"> « ՀԱՎԵԼՎԱԾ N 57</t>
  </si>
  <si>
    <t>« Գյումրու մանկիկ -մսուր մանկապարտեզ»    ՀՈԱԿ</t>
  </si>
  <si>
    <t>ավագանու  2025 թվականի հունիսի  20-ի</t>
  </si>
  <si>
    <t>ավագանու  2025թվականի հունիսի20-ի</t>
  </si>
  <si>
    <t>ավագանու  2025 թվականի հունիսի 20 -ի</t>
  </si>
  <si>
    <t>ավագանու  2025 թվականի  հունիսի 20 -ի</t>
  </si>
  <si>
    <t>ավագանու  2025 թվականի հունիսի 20-ի</t>
  </si>
  <si>
    <t>ավագանու  2025 թվականի  հունիսի 20-ի</t>
  </si>
  <si>
    <t>«ՀԱՎԵԼՎԱԾ N 45</t>
  </si>
  <si>
    <t>N       -Ա որոշման»</t>
  </si>
  <si>
    <t>ԲԱՐՁՐԱՑՈՒՄ*</t>
  </si>
  <si>
    <t>N      -Ա որոշման»</t>
  </si>
  <si>
    <t>«ՀԱՎԵԼՎԱԾ N 46</t>
  </si>
  <si>
    <t>«ՀԱՎԵԼՎԱԾ N 48</t>
  </si>
  <si>
    <t xml:space="preserve"> « ՀԱՎԵԼՎԱԾ N 49</t>
  </si>
  <si>
    <t>N      -Ա որոշման »</t>
  </si>
  <si>
    <t>ավագանու  2025 թվականի հունիսի20-ի</t>
  </si>
  <si>
    <t>« ՀԱՎԵԼՎԱԾ N 50</t>
  </si>
  <si>
    <t>«ՀԱՎԵԼՎԱԾ N 51</t>
  </si>
  <si>
    <t>«ՀԱՎԵԼՎԱԾ N 52</t>
  </si>
  <si>
    <t>«ՀԱՎԵԼՎԱԾ N 53</t>
  </si>
  <si>
    <t xml:space="preserve"> «ՀԱՎԵԼՎԱԾ N 55</t>
  </si>
  <si>
    <t>«ՀԱՎԵԼՎԱԾ  N 1</t>
  </si>
  <si>
    <t>N     -Ա որոշման»</t>
  </si>
  <si>
    <t>«ՀԱՎԵԼՎԱԾ N 57</t>
  </si>
  <si>
    <t xml:space="preserve">      </t>
  </si>
  <si>
    <t>«ՀԱՎԵԼՎԱԾ N 54</t>
  </si>
  <si>
    <t>ավագանու  2023 թվականի դեկտեմբերի  29-ի</t>
  </si>
  <si>
    <t>N  283 -Ա  որոշման»</t>
  </si>
  <si>
    <t xml:space="preserve"> «ՀԱՎԵԼՎԱԾ N 53</t>
  </si>
  <si>
    <t>N     Ա   որոշման»</t>
  </si>
  <si>
    <t>N  -Ա որոշման»</t>
  </si>
  <si>
    <t>«ՀԱՎԵԼՎԱԾ N 35</t>
  </si>
  <si>
    <t>N   -Ա որոշման»</t>
  </si>
  <si>
    <t>«ՀԱՎԵԼՎԱԾ N 43</t>
  </si>
  <si>
    <t>N    -Ա որոշման»</t>
  </si>
  <si>
    <t>N    -Ա  որոշման»</t>
  </si>
  <si>
    <t>« Զանգակ -մսուր մանկապարտեզ»    ՀՈԱԿ</t>
  </si>
  <si>
    <t>« Երազանք -մսուր մանկապարտեզ »    ՀՈԱԿ</t>
  </si>
  <si>
    <t xml:space="preserve"> «ՀԱՎԵԼՎԱԾ N 52</t>
  </si>
  <si>
    <t>ԱՄՍԱԿԱՆ ԱՇԽԱՏԱՎԱՐՁԸ   (ՀՀ դրամ)*</t>
  </si>
  <si>
    <t>ԱՄՍԱԿԱՆ ԱՇԽԱՏԱՎԱՐՁ    (ՀՀ դրամ)*</t>
  </si>
  <si>
    <t>ՏԱՐԵԿԱՆ ԱՇԽԱՏԱՎԱՐՁ    (ՀՀ դրամ)</t>
  </si>
  <si>
    <t>ԱՄՍԱԿԱՆ ԱՇԽԱՏԱՎԱՐՁ*     (ՀՀ դրամ)</t>
  </si>
  <si>
    <t>ՏԱՐԵԿԱՆ ԱՇԽԱՏԱՎԱՐՁ     (ՀՀ դրամ)</t>
  </si>
  <si>
    <t>ՏԱՐԵԿԱՆ  ԱՇԽԱՏԱՎԱՐՁ  (ՀՀ դրամ)</t>
  </si>
  <si>
    <t>ԱՄՍԱԿԱՆ ԱՇԽԱՏԱՎԱՐՁ     (ՀՀ դրամ)*</t>
  </si>
  <si>
    <t>ՏԱՐԵԿԱՆ ԱՇԽԱՏԱՎԱՐՁ   (ՀՀ դրամ)</t>
  </si>
  <si>
    <t>ԱՄՍԱԿԱՆ ԱՇԽԱՏԱՎԱՐՁ   (ՀՀ դրամ)*</t>
  </si>
  <si>
    <t>ՏԱՐԵԿԱՆ ԱՇԽԱՏԱՎԱՐՁ (ՀՀ դրամ)</t>
  </si>
  <si>
    <t>ՏԱՐԵԿԱՆ ԱՇԽԱՏԱՎԱՐՁ   ՀՀ դրամ)</t>
  </si>
  <si>
    <t>ՏԱՐԵԿԱՆ  ԱՇԽԱՏԱՎԱՐՁ    (ՀՀ դրամ)</t>
  </si>
  <si>
    <t>ՏԱՐԵԿԱՆ ԱՇԽԱՏԱՎԱՐՁ  ՀՀ դրամ)</t>
  </si>
  <si>
    <t xml:space="preserve">   ՀԱՎԵԼՎԱԾ N 45</t>
  </si>
  <si>
    <t>N 283-Ա որոշման</t>
  </si>
  <si>
    <t>«Արարատ կրթահամալիր»    ՀՈԱԿ</t>
  </si>
  <si>
    <t>ՈՒսուցիչ</t>
  </si>
  <si>
    <t>N -     Ա որոշման</t>
  </si>
  <si>
    <t>*Ծանոթություն                                                                                                                                                                             « Ամսական  աշխատավարձ»սյունյակի  գումարն արտացոլում է աշխատակցի՝2025թվականի մինչև հուլիսն ընկած յուրաքանչյուր  ամսվա աշխատավարձի  չափը,իսկ  « Բարձրացում » սյունակի  գումարը՝հուլիսի 1-ից հետո հաշվարկված աշխատավարձի 30%/տոկոսի/ չափով բարձրացումը:</t>
  </si>
  <si>
    <t>ԱՄՍԱԿԱՆ ԱՇԽԱՏԱՎԱՐՁ   ՀՀ* դրամ)</t>
  </si>
  <si>
    <t>*Ծանոթություն                                                                                                                                                                            Ամսական  աշխատավարձ»սյունյակի  գումարն արտացոլում է աշխատակցի՝2025թվականի մինչև հուլիսն ընկած յուրաքանչյուր  ամսվա աշխատավարձի  չափը,իսկ  « Բարձրացում » սյունակի  գումարը՝հուլիսի 1-ից հետո հաշվարկված աշխատավարձի 30%/տոկոսի/ չափով բարձրացումը:</t>
  </si>
  <si>
    <t>ԱՄՍԱԿԱՆ ԱՇԽԱՏԱՎԱՐՁ*    (ՀՀ դրամ)</t>
  </si>
  <si>
    <t>ավագանու  2025 թվականի հուլիսի 20-ի</t>
  </si>
  <si>
    <t>« Անուլիկ-մսուր  մանկապարտեզ»    ՀՈԱԿ</t>
  </si>
  <si>
    <t>«ՀԱՎԵԼՎԱԾ N 56</t>
  </si>
  <si>
    <t>«ՀԱՎԵԼՎԱԾ N 42</t>
  </si>
  <si>
    <t>ավագանու  2025 թվականի  հունիսի 20--ի</t>
  </si>
  <si>
    <t>ՏԱՐԵԿԱՆ ԱՇԽԱՏԱՎԱՐՁ  (ՀՀ դրամ)</t>
  </si>
  <si>
    <t>« Թոռնիկ Մանուշակ -մսուր մանկապարտեզ»    ՀՈԱԿ</t>
  </si>
  <si>
    <t>«ՀԱՎԵԼՎԱԾ N 58</t>
  </si>
  <si>
    <t>«ՀԱՎԵԼՎԱԾ N 38</t>
  </si>
  <si>
    <t>«ՀԱՎԵԼՎԱԾ N 34</t>
  </si>
  <si>
    <t>«ՀԱՎԵԼՎԱԾ  N 37</t>
  </si>
  <si>
    <t>«ՀԱՎԵԼՎԱԾ N39</t>
  </si>
  <si>
    <t>« ՀԱՎԵԼՎԱԾ  N 41</t>
  </si>
  <si>
    <t xml:space="preserve"> «ՀԱՎԵԼՎԱԾ N 44</t>
  </si>
  <si>
    <t xml:space="preserve">   ՀԱՎԵԼՎԱԾ N 44</t>
  </si>
  <si>
    <t>ԱՄՍԱԿԱՆ ԱՇԽԱՏԱՎԱՐՁ   ՀՀ դրամ)*</t>
  </si>
  <si>
    <t xml:space="preserve"> «ՀԱՎԵԼՎԱԾ N 47</t>
  </si>
  <si>
    <t xml:space="preserve"> « ՀԱՎԵԼՎԱԾ N 50</t>
  </si>
  <si>
    <t xml:space="preserve"> «ՀԱՎԵԼՎԱԾ N 51</t>
  </si>
  <si>
    <t xml:space="preserve"> «ՀԱՎԵԼՎԱԾ N 54</t>
  </si>
  <si>
    <t xml:space="preserve"> «ՀԱՎԵԼՎԱԾ N 56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</si>
</sst>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2"/>
      <name val="GHEA Grapalat"/>
      <family val="3"/>
    </font>
    <font>
      <sz val="14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sz val="13"/>
      <name val="GHEA Grapalat"/>
      <family val="3"/>
    </font>
    <font>
      <u/>
      <sz val="14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8"/>
      <name val="GHEA Grapalat"/>
      <family val="3"/>
    </font>
    <font>
      <sz val="16"/>
      <name val="GHEA Grapalat"/>
      <family val="3"/>
    </font>
    <font>
      <sz val="20"/>
      <name val="GHEA Grapalat"/>
      <family val="3"/>
    </font>
    <font>
      <sz val="18"/>
      <name val="GHEA Grapalat"/>
      <family val="3"/>
    </font>
    <font>
      <u/>
      <sz val="16"/>
      <name val="GHEA Grapalat"/>
      <family val="3"/>
    </font>
    <font>
      <b/>
      <sz val="16"/>
      <name val="GHEA Grapalat"/>
      <family val="3"/>
    </font>
    <font>
      <b/>
      <sz val="16"/>
      <color theme="1"/>
      <name val="Calibri"/>
      <family val="2"/>
      <scheme val="minor"/>
    </font>
    <font>
      <b/>
      <sz val="18"/>
      <name val="GHEA Grapalat"/>
      <family val="3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6">
    <xf numFmtId="0" fontId="0" fillId="0" borderId="0" xfId="0"/>
    <xf numFmtId="0" fontId="2" fillId="0" borderId="0" xfId="1" quotePrefix="1" applyFont="1" applyFill="1" applyBorder="1" applyAlignment="1" applyProtection="1">
      <alignment vertical="top" indent="64"/>
      <protection locked="0"/>
    </xf>
    <xf numFmtId="0" fontId="3" fillId="0" borderId="0" xfId="1" quotePrefix="1" applyFont="1" applyFill="1" applyBorder="1" applyAlignment="1" applyProtection="1">
      <alignment vertical="top" indent="64"/>
      <protection locked="0"/>
    </xf>
    <xf numFmtId="0" fontId="4" fillId="0" borderId="0" xfId="0" applyFont="1"/>
    <xf numFmtId="0" fontId="0" fillId="0" borderId="2" xfId="0" applyBorder="1"/>
    <xf numFmtId="0" fontId="5" fillId="0" borderId="0" xfId="1" quotePrefix="1" applyFont="1" applyFill="1" applyBorder="1" applyAlignment="1" applyProtection="1">
      <alignment vertical="top" indent="64"/>
      <protection locked="0"/>
    </xf>
    <xf numFmtId="0" fontId="5" fillId="0" borderId="0" xfId="1" applyFont="1" applyFill="1" applyBorder="1" applyAlignment="1" applyProtection="1">
      <protection locked="0"/>
    </xf>
    <xf numFmtId="0" fontId="0" fillId="0" borderId="0" xfId="0" applyFont="1"/>
    <xf numFmtId="0" fontId="6" fillId="0" borderId="0" xfId="1" quotePrefix="1" applyFont="1" applyFill="1" applyBorder="1" applyAlignment="1" applyProtection="1">
      <alignment vertical="top" indent="64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4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1" applyFont="1" applyFill="1" applyBorder="1" applyAlignment="1" applyProtection="1">
      <alignment vertical="top"/>
      <protection locked="0"/>
    </xf>
    <xf numFmtId="3" fontId="0" fillId="0" borderId="0" xfId="0" applyNumberFormat="1"/>
    <xf numFmtId="0" fontId="6" fillId="0" borderId="0" xfId="1" applyFont="1" applyFill="1" applyBorder="1" applyAlignment="1" applyProtection="1">
      <alignment horizontal="left" vertical="center"/>
      <protection locked="0"/>
    </xf>
    <xf numFmtId="0" fontId="12" fillId="0" borderId="0" xfId="0" applyFont="1"/>
    <xf numFmtId="0" fontId="10" fillId="0" borderId="0" xfId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vertical="top" indent="64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0" fontId="14" fillId="0" borderId="0" xfId="0" applyFont="1" applyFill="1" applyAlignment="1" applyProtection="1">
      <alignment vertical="top"/>
      <protection locked="0"/>
    </xf>
    <xf numFmtId="0" fontId="14" fillId="0" borderId="0" xfId="1" quotePrefix="1" applyFont="1" applyFill="1" applyBorder="1" applyAlignment="1" applyProtection="1">
      <alignment vertical="top" indent="64"/>
      <protection locked="0"/>
    </xf>
    <xf numFmtId="0" fontId="22" fillId="0" borderId="0" xfId="0" applyFont="1"/>
    <xf numFmtId="0" fontId="16" fillId="0" borderId="0" xfId="1" quotePrefix="1" applyFont="1" applyFill="1" applyBorder="1" applyAlignment="1" applyProtection="1">
      <alignment vertical="top" indent="64"/>
      <protection locked="0"/>
    </xf>
    <xf numFmtId="0" fontId="23" fillId="0" borderId="0" xfId="0" applyFont="1"/>
    <xf numFmtId="0" fontId="10" fillId="0" borderId="0" xfId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left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wrapText="1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Связанная ячейка" xfId="1" builtin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I39" sqref="I39"/>
    </sheetView>
  </sheetViews>
  <sheetFormatPr defaultRowHeight="15"/>
  <cols>
    <col min="1" max="1" width="11.85546875" customWidth="1"/>
    <col min="2" max="2" width="35.140625" customWidth="1"/>
    <col min="3" max="3" width="25.5703125" customWidth="1"/>
    <col min="4" max="4" width="23.28515625" customWidth="1"/>
    <col min="5" max="5" width="28.7109375" customWidth="1"/>
    <col min="6" max="6" width="25.85546875" hidden="1" customWidth="1"/>
    <col min="7" max="7" width="25.85546875" customWidth="1"/>
    <col min="8" max="8" width="25.7109375" customWidth="1"/>
  </cols>
  <sheetData>
    <row r="1" spans="1:8" ht="18.75">
      <c r="E1" s="32"/>
      <c r="F1" s="32"/>
      <c r="G1" s="32"/>
    </row>
    <row r="2" spans="1:8" ht="18.75">
      <c r="E2" s="32" t="s">
        <v>115</v>
      </c>
      <c r="F2" s="32"/>
      <c r="G2" s="32"/>
      <c r="H2" s="8"/>
    </row>
    <row r="3" spans="1:8" ht="18.75">
      <c r="E3" s="32" t="s">
        <v>0</v>
      </c>
      <c r="F3" s="32"/>
      <c r="G3" s="32"/>
      <c r="H3" s="8"/>
    </row>
    <row r="4" spans="1:8" ht="18.75">
      <c r="E4" s="32" t="s">
        <v>1</v>
      </c>
      <c r="F4" s="32"/>
      <c r="G4" s="32"/>
      <c r="H4" s="8"/>
    </row>
    <row r="5" spans="1:8" ht="18.75">
      <c r="E5" s="32" t="s">
        <v>68</v>
      </c>
      <c r="F5" s="32"/>
      <c r="G5" s="32"/>
      <c r="H5" s="8"/>
    </row>
    <row r="6" spans="1:8" ht="18.75">
      <c r="A6" s="1"/>
      <c r="B6" s="1"/>
      <c r="C6" s="1"/>
      <c r="D6" s="1"/>
      <c r="E6" s="32" t="s">
        <v>119</v>
      </c>
      <c r="F6" s="32"/>
      <c r="G6" s="32"/>
      <c r="H6" s="8"/>
    </row>
    <row r="7" spans="1:8" ht="17.25">
      <c r="A7" s="5"/>
      <c r="B7" s="5"/>
      <c r="C7" s="5"/>
      <c r="D7" s="7"/>
      <c r="E7" s="6"/>
      <c r="F7" s="6"/>
      <c r="G7" s="6"/>
      <c r="H7" s="7"/>
    </row>
    <row r="8" spans="1:8" ht="18.75">
      <c r="A8" s="5"/>
      <c r="B8" s="5"/>
      <c r="C8" s="5"/>
      <c r="D8" s="7"/>
      <c r="E8" s="32"/>
      <c r="F8" s="32"/>
      <c r="G8" s="32"/>
      <c r="H8" s="8"/>
    </row>
    <row r="9" spans="1:8" ht="18.75">
      <c r="A9" s="5"/>
      <c r="B9" s="5"/>
      <c r="C9" s="5"/>
      <c r="D9" s="7"/>
      <c r="E9" s="32" t="s">
        <v>115</v>
      </c>
      <c r="F9" s="32"/>
      <c r="G9" s="32"/>
      <c r="H9" s="8"/>
    </row>
    <row r="10" spans="1:8" ht="18.75">
      <c r="A10" s="5"/>
      <c r="B10" s="5"/>
      <c r="C10" s="5"/>
      <c r="D10" s="7"/>
      <c r="E10" s="32" t="s">
        <v>0</v>
      </c>
      <c r="F10" s="32"/>
      <c r="G10" s="32"/>
      <c r="H10" s="8"/>
    </row>
    <row r="11" spans="1:8" ht="18.75">
      <c r="A11" s="5"/>
      <c r="B11" s="5"/>
      <c r="C11" s="5"/>
      <c r="D11" s="7"/>
      <c r="E11" s="32" t="s">
        <v>1</v>
      </c>
      <c r="F11" s="32"/>
      <c r="G11" s="32"/>
      <c r="H11" s="8"/>
    </row>
    <row r="12" spans="1:8" ht="18.75">
      <c r="A12" s="5"/>
      <c r="B12" s="5"/>
      <c r="C12" s="5"/>
      <c r="D12" s="5"/>
      <c r="E12" s="32" t="s">
        <v>47</v>
      </c>
      <c r="F12" s="32"/>
      <c r="G12" s="32"/>
      <c r="H12" s="8"/>
    </row>
    <row r="13" spans="1:8" ht="18.75">
      <c r="A13" s="5"/>
      <c r="B13" s="5"/>
      <c r="C13" s="5"/>
      <c r="D13" s="5"/>
      <c r="E13" s="32" t="s">
        <v>116</v>
      </c>
      <c r="F13" s="32"/>
      <c r="G13" s="32"/>
      <c r="H13" s="8"/>
    </row>
    <row r="14" spans="1:8" ht="17.25">
      <c r="A14" s="5"/>
      <c r="B14" s="5"/>
      <c r="C14" s="5"/>
      <c r="D14" s="5"/>
      <c r="E14" s="6"/>
      <c r="F14" s="6"/>
      <c r="G14" s="6"/>
      <c r="H14" s="7"/>
    </row>
    <row r="15" spans="1:8" ht="20.25">
      <c r="A15" s="99" t="s">
        <v>2</v>
      </c>
      <c r="B15" s="99"/>
      <c r="C15" s="99"/>
      <c r="D15" s="99"/>
      <c r="E15" s="99"/>
      <c r="F15" s="81"/>
      <c r="G15" s="81"/>
      <c r="H15" s="7"/>
    </row>
    <row r="16" spans="1:8" ht="20.25">
      <c r="A16" s="100" t="s">
        <v>15</v>
      </c>
      <c r="B16" s="100"/>
      <c r="C16" s="100"/>
      <c r="D16" s="100"/>
      <c r="E16" s="100"/>
      <c r="F16" s="79"/>
      <c r="G16" s="79"/>
      <c r="H16" s="7"/>
    </row>
    <row r="17" spans="1:8" ht="20.25">
      <c r="A17" s="100"/>
      <c r="B17" s="100"/>
      <c r="C17" s="100"/>
      <c r="D17" s="100"/>
      <c r="E17" s="100"/>
      <c r="F17" s="79"/>
      <c r="G17" s="79"/>
      <c r="H17" s="7"/>
    </row>
    <row r="18" spans="1:8" ht="20.25">
      <c r="A18" s="101" t="s">
        <v>117</v>
      </c>
      <c r="B18" s="101"/>
      <c r="C18" s="101"/>
      <c r="D18" s="101"/>
      <c r="E18" s="101"/>
      <c r="F18" s="82"/>
      <c r="G18" s="82"/>
      <c r="H18" s="7"/>
    </row>
    <row r="19" spans="1:8" ht="20.25">
      <c r="A19" s="79"/>
      <c r="B19" s="79"/>
      <c r="C19" s="9" t="s">
        <v>16</v>
      </c>
      <c r="D19" s="79"/>
      <c r="E19" s="79"/>
      <c r="F19" s="79"/>
      <c r="G19" s="79"/>
      <c r="H19" s="7"/>
    </row>
    <row r="20" spans="1:8" ht="20.25">
      <c r="A20" s="2"/>
      <c r="B20" s="10" t="s">
        <v>20</v>
      </c>
      <c r="C20" s="15">
        <v>24</v>
      </c>
      <c r="D20" s="2"/>
      <c r="E20" s="2"/>
      <c r="F20" s="2"/>
      <c r="G20" s="2"/>
      <c r="H20" s="7"/>
    </row>
    <row r="21" spans="1:8" ht="20.25">
      <c r="A21" s="10"/>
      <c r="B21" s="2"/>
      <c r="C21" s="2"/>
      <c r="D21" s="2"/>
      <c r="E21" s="2"/>
      <c r="F21" s="2"/>
      <c r="G21" s="2"/>
      <c r="H21" s="7"/>
    </row>
    <row r="22" spans="1:8" ht="20.25">
      <c r="A22" s="10"/>
      <c r="B22" s="2"/>
      <c r="C22" s="2"/>
      <c r="D22" s="2"/>
      <c r="E22" s="2"/>
      <c r="F22" s="2"/>
      <c r="G22" s="2"/>
      <c r="H22" s="7"/>
    </row>
    <row r="23" spans="1:8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121</v>
      </c>
      <c r="F23" s="11"/>
      <c r="G23" s="11" t="s">
        <v>72</v>
      </c>
      <c r="H23" s="11" t="s">
        <v>112</v>
      </c>
    </row>
    <row r="24" spans="1:8" ht="42.75" customHeight="1">
      <c r="A24" s="12">
        <v>1</v>
      </c>
      <c r="B24" s="13" t="s">
        <v>4</v>
      </c>
      <c r="C24" s="18">
        <v>152906</v>
      </c>
      <c r="D24" s="12">
        <v>1</v>
      </c>
      <c r="E24" s="18">
        <f>SUM(C24*D24)</f>
        <v>152906</v>
      </c>
      <c r="F24" s="18"/>
      <c r="G24" s="18">
        <f>SUM(E24*30%)</f>
        <v>45871.799999999996</v>
      </c>
      <c r="H24" s="18">
        <f>SUM(E24*12+G24*6)</f>
        <v>2110102.7999999998</v>
      </c>
    </row>
    <row r="25" spans="1:8" ht="39.7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7" si="0">SUM(C25*D25)</f>
        <v>104500</v>
      </c>
      <c r="F25" s="18"/>
      <c r="G25" s="18">
        <f t="shared" ref="G25:G39" si="1">SUM(E25*30%)</f>
        <v>31350</v>
      </c>
      <c r="H25" s="18">
        <f t="shared" ref="H25:H39" si="2">SUM(E25*12+G25*6)</f>
        <v>1442100</v>
      </c>
    </row>
    <row r="26" spans="1:8" ht="49.5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si="0"/>
        <v>104500</v>
      </c>
      <c r="F26" s="18"/>
      <c r="G26" s="18">
        <f t="shared" si="1"/>
        <v>31350</v>
      </c>
      <c r="H26" s="18">
        <f t="shared" si="2"/>
        <v>1442100</v>
      </c>
    </row>
    <row r="27" spans="1:8" ht="42.75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0"/>
        <v>586664.96000000008</v>
      </c>
      <c r="F27" s="18"/>
      <c r="G27" s="18">
        <f t="shared" si="1"/>
        <v>175999.48800000001</v>
      </c>
      <c r="H27" s="18">
        <f t="shared" si="2"/>
        <v>8095976.4480000017</v>
      </c>
    </row>
    <row r="28" spans="1:8" ht="46.5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0"/>
        <v>416000</v>
      </c>
      <c r="F28" s="18"/>
      <c r="G28" s="18">
        <f t="shared" si="1"/>
        <v>124800</v>
      </c>
      <c r="H28" s="18">
        <f t="shared" si="2"/>
        <v>5740800</v>
      </c>
    </row>
    <row r="29" spans="1:8" ht="38.25" customHeight="1">
      <c r="A29" s="12">
        <v>6</v>
      </c>
      <c r="B29" s="13" t="s">
        <v>118</v>
      </c>
      <c r="C29" s="18">
        <v>147323</v>
      </c>
      <c r="D29" s="12">
        <v>4.45</v>
      </c>
      <c r="E29" s="18">
        <f t="shared" si="0"/>
        <v>655587.35</v>
      </c>
      <c r="F29" s="18"/>
      <c r="G29" s="18">
        <f t="shared" si="1"/>
        <v>196676.20499999999</v>
      </c>
      <c r="H29" s="18">
        <f t="shared" si="2"/>
        <v>9047105.4299999997</v>
      </c>
    </row>
    <row r="30" spans="1:8" ht="38.25" customHeight="1">
      <c r="A30" s="12">
        <v>7</v>
      </c>
      <c r="B30" s="13" t="s">
        <v>8</v>
      </c>
      <c r="C30" s="18">
        <v>104500</v>
      </c>
      <c r="D30" s="12">
        <v>1</v>
      </c>
      <c r="E30" s="18">
        <f t="shared" si="0"/>
        <v>104500</v>
      </c>
      <c r="F30" s="18"/>
      <c r="G30" s="18">
        <f t="shared" si="1"/>
        <v>31350</v>
      </c>
      <c r="H30" s="18">
        <f t="shared" si="2"/>
        <v>1442100</v>
      </c>
    </row>
    <row r="31" spans="1:8" ht="36.75" customHeight="1">
      <c r="A31" s="12">
        <v>8</v>
      </c>
      <c r="B31" s="13" t="s">
        <v>12</v>
      </c>
      <c r="C31" s="18">
        <v>104000</v>
      </c>
      <c r="D31" s="12">
        <v>0.5</v>
      </c>
      <c r="E31" s="18">
        <f t="shared" si="0"/>
        <v>52000</v>
      </c>
      <c r="F31" s="18"/>
      <c r="G31" s="18">
        <f t="shared" si="1"/>
        <v>15600</v>
      </c>
      <c r="H31" s="18">
        <f t="shared" si="2"/>
        <v>717600</v>
      </c>
    </row>
    <row r="32" spans="1:8" ht="36.75" customHeight="1">
      <c r="A32" s="12">
        <v>9</v>
      </c>
      <c r="B32" s="13" t="s">
        <v>9</v>
      </c>
      <c r="C32" s="18">
        <v>104000</v>
      </c>
      <c r="D32" s="12">
        <v>1</v>
      </c>
      <c r="E32" s="18">
        <f t="shared" si="0"/>
        <v>104000</v>
      </c>
      <c r="F32" s="18"/>
      <c r="G32" s="18">
        <f t="shared" si="1"/>
        <v>31200</v>
      </c>
      <c r="H32" s="18">
        <f t="shared" si="2"/>
        <v>1435200</v>
      </c>
    </row>
    <row r="33" spans="1:9" ht="45" customHeight="1">
      <c r="A33" s="12">
        <v>10</v>
      </c>
      <c r="B33" s="13" t="s">
        <v>10</v>
      </c>
      <c r="C33" s="18">
        <v>104000</v>
      </c>
      <c r="D33" s="12">
        <v>1</v>
      </c>
      <c r="E33" s="18">
        <f t="shared" si="0"/>
        <v>104000</v>
      </c>
      <c r="F33" s="18"/>
      <c r="G33" s="18">
        <f t="shared" si="1"/>
        <v>31200</v>
      </c>
      <c r="H33" s="18">
        <f t="shared" si="2"/>
        <v>1435200</v>
      </c>
    </row>
    <row r="34" spans="1:9" ht="36" customHeight="1">
      <c r="A34" s="12">
        <v>11</v>
      </c>
      <c r="B34" s="13" t="s">
        <v>14</v>
      </c>
      <c r="C34" s="18">
        <v>104000</v>
      </c>
      <c r="D34" s="12">
        <v>1</v>
      </c>
      <c r="E34" s="18">
        <f t="shared" si="0"/>
        <v>104000</v>
      </c>
      <c r="F34" s="18"/>
      <c r="G34" s="18">
        <f t="shared" si="1"/>
        <v>31200</v>
      </c>
      <c r="H34" s="18">
        <f t="shared" si="2"/>
        <v>1435200</v>
      </c>
    </row>
    <row r="35" spans="1:9" ht="36.75" customHeight="1">
      <c r="A35" s="12">
        <v>12</v>
      </c>
      <c r="B35" s="13" t="s">
        <v>45</v>
      </c>
      <c r="C35" s="18">
        <v>104000</v>
      </c>
      <c r="D35" s="12">
        <v>0.5</v>
      </c>
      <c r="E35" s="18">
        <f t="shared" si="0"/>
        <v>52000</v>
      </c>
      <c r="F35" s="18"/>
      <c r="G35" s="18">
        <f t="shared" si="1"/>
        <v>15600</v>
      </c>
      <c r="H35" s="18">
        <f t="shared" si="2"/>
        <v>717600</v>
      </c>
    </row>
    <row r="36" spans="1:9" ht="39" customHeight="1">
      <c r="A36" s="12">
        <v>13</v>
      </c>
      <c r="B36" s="13" t="s">
        <v>46</v>
      </c>
      <c r="C36" s="18">
        <v>104000</v>
      </c>
      <c r="D36" s="12">
        <v>1</v>
      </c>
      <c r="E36" s="18">
        <f t="shared" si="0"/>
        <v>104000</v>
      </c>
      <c r="F36" s="18"/>
      <c r="G36" s="18">
        <f t="shared" si="1"/>
        <v>31200</v>
      </c>
      <c r="H36" s="18">
        <f t="shared" si="2"/>
        <v>1435200</v>
      </c>
    </row>
    <row r="37" spans="1:9" ht="36" hidden="1" customHeight="1">
      <c r="A37" s="12"/>
      <c r="B37" s="13"/>
      <c r="C37" s="18">
        <v>104000</v>
      </c>
      <c r="D37" s="12"/>
      <c r="E37" s="18">
        <f t="shared" si="0"/>
        <v>0</v>
      </c>
      <c r="F37" s="18"/>
      <c r="G37" s="18">
        <f t="shared" si="1"/>
        <v>0</v>
      </c>
      <c r="H37" s="18">
        <f t="shared" si="2"/>
        <v>0</v>
      </c>
    </row>
    <row r="38" spans="1:9" ht="36" hidden="1" customHeight="1">
      <c r="A38" s="12">
        <v>14</v>
      </c>
      <c r="B38" s="13"/>
      <c r="C38" s="18"/>
      <c r="D38" s="12"/>
      <c r="E38" s="18"/>
      <c r="F38" s="18"/>
      <c r="G38" s="18">
        <f t="shared" si="1"/>
        <v>0</v>
      </c>
      <c r="H38" s="18">
        <f t="shared" si="2"/>
        <v>0</v>
      </c>
    </row>
    <row r="39" spans="1:9" ht="39" customHeight="1">
      <c r="A39" s="21"/>
      <c r="B39" s="19" t="s">
        <v>13</v>
      </c>
      <c r="C39" s="21"/>
      <c r="D39" s="21">
        <f>SUM(D24:D36)</f>
        <v>21.93</v>
      </c>
      <c r="E39" s="20">
        <f>SUM(E24:E36)</f>
        <v>2644658.31</v>
      </c>
      <c r="F39" s="20"/>
      <c r="G39" s="20">
        <f t="shared" si="1"/>
        <v>793397.49300000002</v>
      </c>
      <c r="H39" s="20">
        <f t="shared" si="2"/>
        <v>36496284.678000003</v>
      </c>
    </row>
    <row r="40" spans="1:9" ht="56.25" customHeight="1">
      <c r="A40" s="84"/>
      <c r="B40" s="16"/>
      <c r="C40" s="102"/>
      <c r="D40" s="102"/>
      <c r="E40" s="102"/>
      <c r="F40" s="84"/>
      <c r="G40" s="84"/>
      <c r="H40" s="17"/>
    </row>
    <row r="41" spans="1:9" ht="122.25" customHeight="1">
      <c r="A41" s="10"/>
      <c r="B41" s="103" t="s">
        <v>122</v>
      </c>
      <c r="C41" s="104"/>
      <c r="D41" s="104"/>
      <c r="E41" s="104"/>
      <c r="F41" s="104"/>
      <c r="G41" s="104"/>
      <c r="H41" s="104"/>
      <c r="I41" s="104"/>
    </row>
    <row r="42" spans="1:9" ht="20.25">
      <c r="A42" s="84"/>
      <c r="B42" s="97"/>
      <c r="C42" s="98"/>
      <c r="D42" s="98"/>
      <c r="E42" s="98"/>
      <c r="F42" s="98"/>
      <c r="G42" s="98"/>
      <c r="H42" s="98"/>
    </row>
    <row r="43" spans="1:9" ht="20.25">
      <c r="A43" s="84"/>
      <c r="B43" s="85"/>
      <c r="C43" s="85"/>
      <c r="D43" s="85"/>
      <c r="E43" s="85"/>
      <c r="F43" s="85"/>
      <c r="G43" s="85"/>
      <c r="H43" s="17"/>
    </row>
    <row r="44" spans="1:9">
      <c r="A44" s="14"/>
      <c r="B44" s="14"/>
      <c r="C44" s="14"/>
      <c r="D44" s="14"/>
      <c r="E44" s="14"/>
      <c r="F44" s="14"/>
      <c r="G44" s="14"/>
      <c r="H44" s="7"/>
    </row>
  </sheetData>
  <mergeCells count="7">
    <mergeCell ref="B42:H42"/>
    <mergeCell ref="A15:E15"/>
    <mergeCell ref="A16:E16"/>
    <mergeCell ref="A17:E17"/>
    <mergeCell ref="A18:E18"/>
    <mergeCell ref="C40:E40"/>
    <mergeCell ref="B41:I4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K50"/>
  <sheetViews>
    <sheetView topLeftCell="A29" zoomScaleSheetLayoutView="100" workbookViewId="0">
      <selection activeCell="I37" sqref="I37"/>
    </sheetView>
  </sheetViews>
  <sheetFormatPr defaultRowHeight="15"/>
  <cols>
    <col min="1" max="1" width="7" customWidth="1"/>
    <col min="2" max="2" width="33.7109375" customWidth="1"/>
    <col min="3" max="3" width="23" customWidth="1"/>
    <col min="4" max="4" width="21.5703125" customWidth="1"/>
    <col min="5" max="6" width="24.28515625" customWidth="1"/>
    <col min="7" max="7" width="24.42578125" customWidth="1"/>
  </cols>
  <sheetData>
    <row r="1" spans="1:7" ht="20.25">
      <c r="E1" s="57"/>
      <c r="F1" s="57"/>
      <c r="G1" s="33"/>
    </row>
    <row r="2" spans="1:7" ht="20.25">
      <c r="E2" s="57" t="s">
        <v>81</v>
      </c>
      <c r="F2" s="57"/>
      <c r="G2" s="57"/>
    </row>
    <row r="3" spans="1:7" ht="20.25">
      <c r="E3" s="57" t="s">
        <v>0</v>
      </c>
      <c r="F3" s="57"/>
      <c r="G3" s="57"/>
    </row>
    <row r="4" spans="1:7" ht="20.25">
      <c r="E4" s="57" t="s">
        <v>1</v>
      </c>
      <c r="F4" s="57"/>
      <c r="G4" s="57"/>
    </row>
    <row r="5" spans="1:7" ht="20.25">
      <c r="E5" s="57" t="s">
        <v>68</v>
      </c>
      <c r="F5" s="57"/>
      <c r="G5" s="57"/>
    </row>
    <row r="6" spans="1:7" ht="20.25">
      <c r="A6" s="1"/>
      <c r="B6" s="1"/>
      <c r="C6" s="1"/>
      <c r="D6" s="1"/>
      <c r="E6" s="57" t="s">
        <v>73</v>
      </c>
      <c r="F6" s="57"/>
      <c r="G6" s="57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91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1.2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0" customHeight="1">
      <c r="A16" s="106" t="s">
        <v>15</v>
      </c>
      <c r="B16" s="106"/>
      <c r="C16" s="106"/>
      <c r="D16" s="106"/>
      <c r="E16" s="106"/>
      <c r="F16" s="54"/>
      <c r="G16" s="7"/>
    </row>
    <row r="17" spans="1:11" ht="20.25">
      <c r="A17" s="100"/>
      <c r="B17" s="100"/>
      <c r="C17" s="100"/>
      <c r="D17" s="100"/>
      <c r="E17" s="100"/>
      <c r="F17" s="55"/>
      <c r="G17" s="7"/>
    </row>
    <row r="18" spans="1:11" ht="25.5">
      <c r="A18" s="107" t="s">
        <v>41</v>
      </c>
      <c r="B18" s="107"/>
      <c r="C18" s="107"/>
      <c r="D18" s="107"/>
      <c r="E18" s="107"/>
      <c r="F18" s="56"/>
      <c r="G18" s="7"/>
    </row>
    <row r="19" spans="1:11" ht="20.25">
      <c r="A19" s="55"/>
      <c r="B19" s="55"/>
      <c r="C19" s="9" t="s">
        <v>16</v>
      </c>
      <c r="D19" s="55"/>
      <c r="E19" s="55"/>
      <c r="F19" s="55"/>
      <c r="G19" s="7"/>
    </row>
    <row r="20" spans="1:11" ht="20.25">
      <c r="A20" s="2"/>
      <c r="B20" s="10" t="s">
        <v>20</v>
      </c>
      <c r="C20" s="15">
        <v>25</v>
      </c>
      <c r="D20" s="2"/>
      <c r="E20" s="2"/>
      <c r="F20" s="2"/>
      <c r="G20" s="7"/>
    </row>
    <row r="21" spans="1:11" ht="20.25">
      <c r="A21" s="10"/>
      <c r="B21" s="2"/>
      <c r="C21" s="2"/>
      <c r="D21" s="2"/>
      <c r="E21" s="2"/>
      <c r="F21" s="2"/>
      <c r="G21" s="7"/>
    </row>
    <row r="22" spans="1:11" ht="20.25">
      <c r="A22" s="10"/>
      <c r="B22" s="2"/>
      <c r="C22" s="2"/>
      <c r="D22" s="2"/>
      <c r="E22" s="2"/>
      <c r="F22" s="2"/>
      <c r="G22" s="7"/>
    </row>
    <row r="23" spans="1:11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102</v>
      </c>
      <c r="F23" s="11" t="s">
        <v>72</v>
      </c>
      <c r="G23" s="11" t="s">
        <v>24</v>
      </c>
    </row>
    <row r="24" spans="1:11" ht="41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v>139150</v>
      </c>
      <c r="F24" s="18">
        <f>SUM(E24*30%)</f>
        <v>41745</v>
      </c>
      <c r="G24" s="18">
        <f>+E24*12+F24*6</f>
        <v>1920270</v>
      </c>
    </row>
    <row r="25" spans="1:11" ht="42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5" si="0">SUM(C25*D25)</f>
        <v>104500</v>
      </c>
      <c r="F25" s="18">
        <f t="shared" ref="F25:F35" si="1">SUM(E25*30%)</f>
        <v>31350</v>
      </c>
      <c r="G25" s="18">
        <f t="shared" ref="G25:G35" si="2">+E25*12+F25*6</f>
        <v>1442100</v>
      </c>
    </row>
    <row r="26" spans="1:11" ht="43.5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si="0"/>
        <v>130625</v>
      </c>
      <c r="F26" s="18">
        <f t="shared" si="1"/>
        <v>39187.5</v>
      </c>
      <c r="G26" s="18">
        <f t="shared" si="2"/>
        <v>1802625</v>
      </c>
    </row>
    <row r="27" spans="1:11" ht="39.75" customHeight="1">
      <c r="A27" s="12">
        <v>4</v>
      </c>
      <c r="B27" s="13" t="s">
        <v>5</v>
      </c>
      <c r="C27" s="18">
        <v>130952</v>
      </c>
      <c r="D27" s="12">
        <v>5.6</v>
      </c>
      <c r="E27" s="18">
        <f t="shared" si="0"/>
        <v>733331.2</v>
      </c>
      <c r="F27" s="18">
        <f t="shared" si="1"/>
        <v>219999.35999999999</v>
      </c>
      <c r="G27" s="18">
        <f t="shared" si="2"/>
        <v>10119970.559999999</v>
      </c>
    </row>
    <row r="28" spans="1:11" ht="37.5" customHeight="1">
      <c r="A28" s="12">
        <v>5</v>
      </c>
      <c r="B28" s="13" t="s">
        <v>6</v>
      </c>
      <c r="C28" s="18">
        <v>104000</v>
      </c>
      <c r="D28" s="12">
        <v>5</v>
      </c>
      <c r="E28" s="18">
        <f t="shared" si="0"/>
        <v>520000</v>
      </c>
      <c r="F28" s="18">
        <f t="shared" si="1"/>
        <v>156000</v>
      </c>
      <c r="G28" s="18">
        <f t="shared" si="2"/>
        <v>7176000</v>
      </c>
    </row>
    <row r="29" spans="1:11" ht="39" customHeight="1">
      <c r="A29" s="12">
        <v>6</v>
      </c>
      <c r="B29" s="13" t="s">
        <v>12</v>
      </c>
      <c r="C29" s="18">
        <v>104000</v>
      </c>
      <c r="D29" s="12">
        <v>0.25</v>
      </c>
      <c r="E29" s="18">
        <f t="shared" si="0"/>
        <v>26000</v>
      </c>
      <c r="F29" s="18">
        <f t="shared" si="1"/>
        <v>7800</v>
      </c>
      <c r="G29" s="18">
        <f t="shared" si="2"/>
        <v>358800</v>
      </c>
    </row>
    <row r="30" spans="1:11" ht="33" customHeight="1">
      <c r="A30" s="12">
        <v>7</v>
      </c>
      <c r="B30" s="13" t="s">
        <v>8</v>
      </c>
      <c r="C30" s="18">
        <v>104500</v>
      </c>
      <c r="D30" s="12">
        <v>1</v>
      </c>
      <c r="E30" s="18">
        <f t="shared" si="0"/>
        <v>104500</v>
      </c>
      <c r="F30" s="18">
        <f t="shared" si="1"/>
        <v>31350</v>
      </c>
      <c r="G30" s="18">
        <f t="shared" si="2"/>
        <v>1442100</v>
      </c>
    </row>
    <row r="31" spans="1:11" ht="35.2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  <c r="K31" s="4"/>
    </row>
    <row r="32" spans="1:11" ht="33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36.7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9.75" customHeight="1">
      <c r="A34" s="12">
        <v>11</v>
      </c>
      <c r="B34" s="13" t="s">
        <v>45</v>
      </c>
      <c r="C34" s="18">
        <v>104000</v>
      </c>
      <c r="D34" s="12">
        <v>0.5</v>
      </c>
      <c r="E34" s="18">
        <f t="shared" si="0"/>
        <v>52000</v>
      </c>
      <c r="F34" s="18">
        <f t="shared" si="1"/>
        <v>15600</v>
      </c>
      <c r="G34" s="18">
        <f t="shared" si="2"/>
        <v>717600</v>
      </c>
    </row>
    <row r="35" spans="1:7" ht="39.7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7" ht="33.75" customHeight="1">
      <c r="A36" s="12"/>
      <c r="B36" s="19" t="s">
        <v>13</v>
      </c>
      <c r="C36" s="21"/>
      <c r="D36" s="21">
        <f>SUM(D24:D35)</f>
        <v>19.100000000000001</v>
      </c>
      <c r="E36" s="20">
        <f>SUM(E24:E35)</f>
        <v>2174106.2000000002</v>
      </c>
      <c r="F36" s="20">
        <f>SUM(F24:F35)</f>
        <v>652231.86</v>
      </c>
      <c r="G36" s="20">
        <f>SUM(G24:G35)</f>
        <v>30002665.559999999</v>
      </c>
    </row>
    <row r="37" spans="1:7" ht="41.25" customHeight="1">
      <c r="A37" s="14"/>
      <c r="B37" s="14"/>
      <c r="C37" s="14"/>
      <c r="D37" s="14"/>
      <c r="E37" s="14"/>
      <c r="F37" s="14"/>
      <c r="G37" s="7"/>
    </row>
    <row r="38" spans="1:7" ht="36.75" customHeight="1">
      <c r="A38" s="10"/>
      <c r="B38" s="97"/>
      <c r="C38" s="98"/>
      <c r="D38" s="98"/>
      <c r="E38" s="98"/>
      <c r="F38" s="98"/>
      <c r="G38" s="98"/>
    </row>
    <row r="39" spans="1:7" ht="143.25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36" customHeight="1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</sheetData>
  <mergeCells count="6">
    <mergeCell ref="A15:E15"/>
    <mergeCell ref="A16:E16"/>
    <mergeCell ref="A17:E17"/>
    <mergeCell ref="A18:E18"/>
    <mergeCell ref="B39:G39"/>
    <mergeCell ref="B38:G38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G48"/>
  <sheetViews>
    <sheetView view="pageBreakPreview" topLeftCell="A34" zoomScaleSheetLayoutView="100" workbookViewId="0">
      <selection activeCell="H37" sqref="H37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5703125" customWidth="1"/>
    <col min="5" max="6" width="24" customWidth="1"/>
    <col min="7" max="7" width="23.5703125" customWidth="1"/>
  </cols>
  <sheetData>
    <row r="1" spans="1:7" ht="20.25">
      <c r="E1" s="57"/>
      <c r="F1" s="57"/>
      <c r="G1" s="33"/>
    </row>
    <row r="2" spans="1:7" ht="20.25">
      <c r="E2" s="57" t="s">
        <v>80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E5" s="57" t="s">
        <v>68</v>
      </c>
      <c r="F5" s="57"/>
      <c r="G5" s="2"/>
    </row>
    <row r="6" spans="1:7" ht="20.25">
      <c r="A6" s="1"/>
      <c r="B6" s="1"/>
      <c r="C6" s="1"/>
      <c r="D6" s="1"/>
      <c r="E6" s="57" t="s">
        <v>73</v>
      </c>
      <c r="F6" s="57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83" t="s">
        <v>101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52.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43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9" customHeight="1">
      <c r="A18" s="107" t="s">
        <v>63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33.75" customHeight="1">
      <c r="A20" s="2"/>
      <c r="B20" s="10" t="s">
        <v>20</v>
      </c>
      <c r="C20" s="15">
        <v>17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108</v>
      </c>
      <c r="F23" s="11" t="s">
        <v>72</v>
      </c>
      <c r="G23" s="11" t="s">
        <v>106</v>
      </c>
    </row>
    <row r="24" spans="1:7" ht="30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31.5" customHeight="1">
      <c r="A25" s="12">
        <v>2</v>
      </c>
      <c r="B25" s="13" t="s">
        <v>11</v>
      </c>
      <c r="C25" s="18">
        <v>104500</v>
      </c>
      <c r="D25" s="12">
        <v>0.5</v>
      </c>
      <c r="E25" s="18">
        <f>SUM(C25*D25)</f>
        <v>52250</v>
      </c>
      <c r="F25" s="18">
        <f t="shared" ref="F25:F34" si="0">SUM(E25*30%)</f>
        <v>15675</v>
      </c>
      <c r="G25" s="18">
        <f t="shared" ref="G25:G34" si="1">SUM(E25*12+F25*6)</f>
        <v>721050</v>
      </c>
    </row>
    <row r="26" spans="1:7" ht="30.75" customHeight="1">
      <c r="A26" s="12">
        <v>3</v>
      </c>
      <c r="B26" s="13" t="s">
        <v>7</v>
      </c>
      <c r="C26" s="18">
        <v>104500</v>
      </c>
      <c r="D26" s="12">
        <v>0.75</v>
      </c>
      <c r="E26" s="18">
        <f t="shared" ref="E26:E34" si="2">SUM(C26*D26)</f>
        <v>78375</v>
      </c>
      <c r="F26" s="18">
        <f t="shared" si="0"/>
        <v>23512.5</v>
      </c>
      <c r="G26" s="18">
        <f t="shared" si="1"/>
        <v>1081575</v>
      </c>
    </row>
    <row r="27" spans="1:7" ht="30" customHeight="1">
      <c r="A27" s="12">
        <v>4</v>
      </c>
      <c r="B27" s="13" t="s">
        <v>5</v>
      </c>
      <c r="C27" s="18">
        <v>130952</v>
      </c>
      <c r="D27" s="12">
        <v>3.36</v>
      </c>
      <c r="E27" s="18">
        <f t="shared" si="2"/>
        <v>439998.71999999997</v>
      </c>
      <c r="F27" s="18">
        <f t="shared" si="0"/>
        <v>131999.61599999998</v>
      </c>
      <c r="G27" s="18">
        <f t="shared" si="1"/>
        <v>6071982.3359999992</v>
      </c>
    </row>
    <row r="28" spans="1:7" ht="28.5" customHeight="1">
      <c r="A28" s="12">
        <v>5</v>
      </c>
      <c r="B28" s="13" t="s">
        <v>6</v>
      </c>
      <c r="C28" s="18">
        <v>104000</v>
      </c>
      <c r="D28" s="12">
        <v>3</v>
      </c>
      <c r="E28" s="18">
        <f t="shared" si="2"/>
        <v>312000</v>
      </c>
      <c r="F28" s="18">
        <f t="shared" si="0"/>
        <v>93600</v>
      </c>
      <c r="G28" s="18">
        <f t="shared" si="1"/>
        <v>4305600</v>
      </c>
    </row>
    <row r="29" spans="1:7" ht="33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32.25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31.5" customHeight="1">
      <c r="A31" s="12">
        <v>8</v>
      </c>
      <c r="B31" s="13" t="s">
        <v>10</v>
      </c>
      <c r="C31" s="18">
        <v>104000</v>
      </c>
      <c r="D31" s="12">
        <v>0.5</v>
      </c>
      <c r="E31" s="18">
        <f t="shared" si="2"/>
        <v>52000</v>
      </c>
      <c r="F31" s="18">
        <f t="shared" si="0"/>
        <v>15600</v>
      </c>
      <c r="G31" s="18">
        <f t="shared" si="1"/>
        <v>717600</v>
      </c>
    </row>
    <row r="32" spans="1:7" ht="33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2"/>
        <v>52000</v>
      </c>
      <c r="F32" s="18">
        <f t="shared" si="0"/>
        <v>15600</v>
      </c>
      <c r="G32" s="18">
        <f t="shared" si="1"/>
        <v>717600</v>
      </c>
    </row>
    <row r="33" spans="1:7" ht="33" customHeight="1">
      <c r="A33" s="12">
        <v>10</v>
      </c>
      <c r="B33" s="13" t="s">
        <v>45</v>
      </c>
      <c r="C33" s="18">
        <v>104000</v>
      </c>
      <c r="D33" s="12">
        <v>0.5</v>
      </c>
      <c r="E33" s="18">
        <f t="shared" si="2"/>
        <v>52000</v>
      </c>
      <c r="F33" s="18">
        <f t="shared" si="0"/>
        <v>15600</v>
      </c>
      <c r="G33" s="18">
        <f t="shared" si="1"/>
        <v>717600</v>
      </c>
    </row>
    <row r="34" spans="1:7" ht="31.5" customHeight="1">
      <c r="A34" s="12">
        <v>11</v>
      </c>
      <c r="B34" s="13" t="s">
        <v>46</v>
      </c>
      <c r="C34" s="18">
        <v>104000</v>
      </c>
      <c r="D34" s="12">
        <v>1</v>
      </c>
      <c r="E34" s="18">
        <f t="shared" si="2"/>
        <v>104000</v>
      </c>
      <c r="F34" s="18">
        <f t="shared" si="0"/>
        <v>31200</v>
      </c>
      <c r="G34" s="18">
        <f t="shared" si="1"/>
        <v>1435200</v>
      </c>
    </row>
    <row r="35" spans="1:7" ht="35.25" customHeight="1">
      <c r="A35" s="12"/>
      <c r="B35" s="19" t="s">
        <v>13</v>
      </c>
      <c r="C35" s="24"/>
      <c r="D35" s="21">
        <f>SUM(D24:D34)</f>
        <v>12.86</v>
      </c>
      <c r="E35" s="20">
        <f>SUM(E24:E34)</f>
        <v>1464148.72</v>
      </c>
      <c r="F35" s="20">
        <f>SUM(F24:F34)</f>
        <v>439244.61599999998</v>
      </c>
      <c r="G35" s="20">
        <f>SUM(G24:G34)</f>
        <v>20205252.335999999</v>
      </c>
    </row>
    <row r="36" spans="1:7" ht="24" customHeight="1">
      <c r="A36" s="25"/>
      <c r="B36" s="14"/>
      <c r="C36" s="14"/>
      <c r="D36" s="14"/>
      <c r="E36" s="14"/>
      <c r="F36" s="14"/>
      <c r="G36" s="7"/>
    </row>
    <row r="37" spans="1:7" ht="39" customHeight="1">
      <c r="A37" s="10"/>
      <c r="B37" s="10"/>
      <c r="C37" s="10"/>
      <c r="D37" s="10"/>
      <c r="E37" s="2"/>
      <c r="F37" s="2"/>
      <c r="G37" s="7"/>
    </row>
    <row r="38" spans="1:7" ht="137.25" customHeight="1">
      <c r="A38" s="36"/>
      <c r="B38" s="103" t="s">
        <v>120</v>
      </c>
      <c r="C38" s="104"/>
      <c r="D38" s="104"/>
      <c r="E38" s="104"/>
      <c r="F38" s="104"/>
      <c r="G38" s="104"/>
    </row>
    <row r="39" spans="1:7" ht="36" customHeight="1">
      <c r="A39" s="10"/>
      <c r="B39" s="2"/>
      <c r="C39" s="2"/>
      <c r="D39" s="2"/>
      <c r="E39" s="10"/>
      <c r="F39" s="10"/>
      <c r="G39" s="7"/>
    </row>
    <row r="40" spans="1:7" ht="20.25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5">
    <mergeCell ref="A15:E15"/>
    <mergeCell ref="A16:E16"/>
    <mergeCell ref="A17:E17"/>
    <mergeCell ref="A18:E18"/>
    <mergeCell ref="B38:G38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G52"/>
  <sheetViews>
    <sheetView view="pageBreakPreview" topLeftCell="A35" zoomScaleSheetLayoutView="100" workbookViewId="0">
      <selection activeCell="I40" sqref="I40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42578125" customWidth="1"/>
    <col min="7" max="7" width="23.7109375" customWidth="1"/>
  </cols>
  <sheetData>
    <row r="1" spans="1:7" ht="18.75">
      <c r="E1" s="32"/>
      <c r="F1" s="32"/>
    </row>
    <row r="2" spans="1:7" ht="20.25">
      <c r="E2" s="57"/>
      <c r="F2" s="57"/>
      <c r="G2" s="33"/>
    </row>
    <row r="3" spans="1:7" ht="20.25">
      <c r="E3" s="57" t="s">
        <v>79</v>
      </c>
      <c r="F3" s="57"/>
      <c r="G3" s="57"/>
    </row>
    <row r="4" spans="1:7" ht="20.25">
      <c r="E4" s="57" t="s">
        <v>0</v>
      </c>
      <c r="F4" s="57"/>
      <c r="G4" s="57"/>
    </row>
    <row r="5" spans="1:7" ht="20.25">
      <c r="E5" s="57" t="s">
        <v>1</v>
      </c>
      <c r="F5" s="57"/>
      <c r="G5" s="57"/>
    </row>
    <row r="6" spans="1:7" ht="20.25">
      <c r="A6" s="1"/>
      <c r="B6" s="1"/>
      <c r="C6" s="1"/>
      <c r="D6" s="1"/>
      <c r="E6" s="57" t="s">
        <v>69</v>
      </c>
      <c r="F6" s="57"/>
      <c r="G6" s="57"/>
    </row>
    <row r="7" spans="1:7" ht="20.25">
      <c r="A7" s="5"/>
      <c r="B7" s="5"/>
      <c r="C7" s="5"/>
      <c r="D7" s="7"/>
      <c r="E7" s="57" t="s">
        <v>73</v>
      </c>
      <c r="F7" s="57"/>
      <c r="G7" s="57"/>
    </row>
    <row r="8" spans="1:7" ht="20.25">
      <c r="A8" s="5"/>
      <c r="B8" s="5"/>
      <c r="C8" s="5"/>
      <c r="D8" s="7"/>
      <c r="E8" s="35"/>
      <c r="F8" s="35"/>
      <c r="G8" s="33"/>
    </row>
    <row r="9" spans="1:7" ht="20.25">
      <c r="A9" s="5"/>
      <c r="B9" s="5"/>
      <c r="C9" s="5"/>
      <c r="D9" s="7"/>
      <c r="E9" s="90" t="s">
        <v>142</v>
      </c>
      <c r="F9" s="74"/>
      <c r="G9" s="2"/>
    </row>
    <row r="10" spans="1:7" ht="20.25">
      <c r="A10" s="5"/>
      <c r="B10" s="5"/>
      <c r="C10" s="5"/>
      <c r="D10" s="7"/>
      <c r="E10" s="74" t="s">
        <v>0</v>
      </c>
      <c r="F10" s="74"/>
      <c r="G10" s="2"/>
    </row>
    <row r="11" spans="1:7" ht="20.25">
      <c r="A11" s="5"/>
      <c r="B11" s="5"/>
      <c r="C11" s="5"/>
      <c r="D11" s="7"/>
      <c r="E11" s="74" t="s">
        <v>1</v>
      </c>
      <c r="F11" s="74"/>
      <c r="G11" s="2"/>
    </row>
    <row r="12" spans="1:7" ht="20.25">
      <c r="A12" s="5"/>
      <c r="B12" s="5"/>
      <c r="C12" s="5"/>
      <c r="D12" s="5"/>
      <c r="E12" s="74" t="s">
        <v>89</v>
      </c>
      <c r="F12" s="74"/>
      <c r="G12" s="74"/>
    </row>
    <row r="13" spans="1:7" ht="20.25">
      <c r="A13" s="5"/>
      <c r="B13" s="5"/>
      <c r="C13" s="5"/>
      <c r="D13" s="5"/>
      <c r="E13" s="74" t="s">
        <v>90</v>
      </c>
      <c r="F13" s="74"/>
      <c r="G13" s="74"/>
    </row>
    <row r="14" spans="1:7" ht="17.25">
      <c r="A14" s="5"/>
      <c r="B14" s="5"/>
      <c r="C14" s="5"/>
      <c r="D14" s="5"/>
      <c r="E14" s="6"/>
      <c r="F14" s="6"/>
      <c r="G14" s="7"/>
    </row>
    <row r="15" spans="1:7" ht="36.7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28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0" customHeight="1">
      <c r="A18" s="107" t="s">
        <v>44</v>
      </c>
      <c r="B18" s="107"/>
      <c r="C18" s="107"/>
      <c r="D18" s="107"/>
      <c r="E18" s="107"/>
      <c r="F18" s="56"/>
      <c r="G18" s="7"/>
    </row>
    <row r="19" spans="1:7" ht="20.25">
      <c r="A19" s="58"/>
      <c r="B19" s="58"/>
      <c r="C19" s="9" t="s">
        <v>16</v>
      </c>
      <c r="D19" s="58"/>
      <c r="E19" s="58"/>
      <c r="F19" s="58"/>
      <c r="G19" s="7"/>
    </row>
    <row r="20" spans="1:7" ht="20.25">
      <c r="A20" s="55"/>
      <c r="B20" s="55"/>
      <c r="C20" s="7"/>
      <c r="D20" s="55"/>
      <c r="E20" s="55"/>
      <c r="F20" s="55"/>
      <c r="G20" s="7"/>
    </row>
    <row r="21" spans="1:7" ht="20.25">
      <c r="A21" s="2"/>
      <c r="B21" s="10" t="s">
        <v>22</v>
      </c>
      <c r="C21" s="15">
        <v>18</v>
      </c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20.25">
      <c r="A23" s="10"/>
      <c r="B23" s="2"/>
      <c r="C23" s="2"/>
      <c r="D23" s="2"/>
      <c r="E23" s="2"/>
      <c r="F23" s="2"/>
      <c r="G23" s="7"/>
    </row>
    <row r="24" spans="1:7" ht="20.25">
      <c r="A24" s="10"/>
      <c r="B24" s="2"/>
      <c r="C24" s="2"/>
      <c r="D24" s="2"/>
      <c r="E24" s="2"/>
      <c r="F24" s="2"/>
      <c r="G24" s="7"/>
    </row>
    <row r="25" spans="1:7" ht="60.75">
      <c r="A25" s="11" t="s">
        <v>3</v>
      </c>
      <c r="B25" s="11" t="s">
        <v>17</v>
      </c>
      <c r="C25" s="11" t="s">
        <v>18</v>
      </c>
      <c r="D25" s="11" t="s">
        <v>19</v>
      </c>
      <c r="E25" s="11" t="s">
        <v>103</v>
      </c>
      <c r="F25" s="11" t="s">
        <v>72</v>
      </c>
      <c r="G25" s="11" t="s">
        <v>104</v>
      </c>
    </row>
    <row r="26" spans="1:7" ht="39" customHeight="1">
      <c r="A26" s="12">
        <v>1</v>
      </c>
      <c r="B26" s="13" t="s">
        <v>4</v>
      </c>
      <c r="C26" s="18">
        <v>139150</v>
      </c>
      <c r="D26" s="12">
        <v>1</v>
      </c>
      <c r="E26" s="18">
        <f t="shared" ref="E26:E36" si="0">SUM(C26*D26)</f>
        <v>139150</v>
      </c>
      <c r="F26" s="18">
        <f>SUM(E26*30%)</f>
        <v>41745</v>
      </c>
      <c r="G26" s="18">
        <f>SUM(E26*12+F26*6)</f>
        <v>1920270</v>
      </c>
    </row>
    <row r="27" spans="1:7" ht="39.75" customHeight="1">
      <c r="A27" s="12">
        <v>2</v>
      </c>
      <c r="B27" s="13" t="s">
        <v>11</v>
      </c>
      <c r="C27" s="18">
        <v>104500</v>
      </c>
      <c r="D27" s="12">
        <v>0.5</v>
      </c>
      <c r="E27" s="18">
        <f t="shared" si="0"/>
        <v>52250</v>
      </c>
      <c r="F27" s="18">
        <f t="shared" ref="F27:F36" si="1">SUM(E27*30%)</f>
        <v>15675</v>
      </c>
      <c r="G27" s="18">
        <f t="shared" ref="G27:G36" si="2">SUM(E27*12+F27*6)</f>
        <v>721050</v>
      </c>
    </row>
    <row r="28" spans="1:7" ht="37.5" customHeight="1">
      <c r="A28" s="12">
        <v>3</v>
      </c>
      <c r="B28" s="13" t="s">
        <v>7</v>
      </c>
      <c r="C28" s="18">
        <v>104500</v>
      </c>
      <c r="D28" s="12">
        <v>0.75</v>
      </c>
      <c r="E28" s="18">
        <f t="shared" si="0"/>
        <v>78375</v>
      </c>
      <c r="F28" s="18">
        <f t="shared" si="1"/>
        <v>23512.5</v>
      </c>
      <c r="G28" s="18">
        <f t="shared" si="2"/>
        <v>1081575</v>
      </c>
    </row>
    <row r="29" spans="1:7" ht="40.5" customHeight="1">
      <c r="A29" s="12">
        <v>4</v>
      </c>
      <c r="B29" s="13" t="s">
        <v>5</v>
      </c>
      <c r="C29" s="18">
        <v>130952</v>
      </c>
      <c r="D29" s="12">
        <v>3.36</v>
      </c>
      <c r="E29" s="18">
        <f t="shared" si="0"/>
        <v>439998.71999999997</v>
      </c>
      <c r="F29" s="18">
        <f t="shared" si="1"/>
        <v>131999.61599999998</v>
      </c>
      <c r="G29" s="18">
        <f t="shared" si="2"/>
        <v>6071982.3359999992</v>
      </c>
    </row>
    <row r="30" spans="1:7" ht="34.5" customHeight="1">
      <c r="A30" s="12">
        <v>5</v>
      </c>
      <c r="B30" s="13" t="s">
        <v>6</v>
      </c>
      <c r="C30" s="18">
        <v>104000</v>
      </c>
      <c r="D30" s="12">
        <v>3</v>
      </c>
      <c r="E30" s="18">
        <f t="shared" si="0"/>
        <v>312000</v>
      </c>
      <c r="F30" s="18">
        <f t="shared" si="1"/>
        <v>93600</v>
      </c>
      <c r="G30" s="18">
        <f t="shared" si="2"/>
        <v>4305600</v>
      </c>
    </row>
    <row r="31" spans="1:7" ht="35.25" customHeight="1">
      <c r="A31" s="12">
        <v>6</v>
      </c>
      <c r="B31" s="13" t="s">
        <v>8</v>
      </c>
      <c r="C31" s="18">
        <v>104500</v>
      </c>
      <c r="D31" s="12">
        <v>0.75</v>
      </c>
      <c r="E31" s="18">
        <f t="shared" si="0"/>
        <v>78375</v>
      </c>
      <c r="F31" s="18">
        <f t="shared" si="1"/>
        <v>23512.5</v>
      </c>
      <c r="G31" s="18">
        <f t="shared" si="2"/>
        <v>1081575</v>
      </c>
    </row>
    <row r="32" spans="1:7" ht="34.5" customHeight="1">
      <c r="A32" s="12">
        <v>7</v>
      </c>
      <c r="B32" s="13" t="s">
        <v>9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34.5" customHeight="1">
      <c r="A33" s="12">
        <v>8</v>
      </c>
      <c r="B33" s="13" t="s">
        <v>10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5.25" customHeight="1">
      <c r="A34" s="12">
        <v>9</v>
      </c>
      <c r="B34" s="13" t="s">
        <v>14</v>
      </c>
      <c r="C34" s="18">
        <v>104000</v>
      </c>
      <c r="D34" s="12">
        <v>0.5</v>
      </c>
      <c r="E34" s="18">
        <f t="shared" si="0"/>
        <v>52000</v>
      </c>
      <c r="F34" s="18">
        <f t="shared" si="1"/>
        <v>15600</v>
      </c>
      <c r="G34" s="18">
        <f t="shared" si="2"/>
        <v>717600</v>
      </c>
    </row>
    <row r="35" spans="1:7" ht="35.25" customHeight="1">
      <c r="A35" s="12">
        <v>10</v>
      </c>
      <c r="B35" s="13" t="s">
        <v>45</v>
      </c>
      <c r="C35" s="18">
        <v>104000</v>
      </c>
      <c r="D35" s="12">
        <v>0.5</v>
      </c>
      <c r="E35" s="18">
        <f t="shared" si="0"/>
        <v>52000</v>
      </c>
      <c r="F35" s="18">
        <f t="shared" si="1"/>
        <v>15600</v>
      </c>
      <c r="G35" s="18">
        <f t="shared" si="2"/>
        <v>717600</v>
      </c>
    </row>
    <row r="36" spans="1:7" ht="37.5" customHeight="1">
      <c r="A36" s="12">
        <v>11</v>
      </c>
      <c r="B36" s="13" t="s">
        <v>46</v>
      </c>
      <c r="C36" s="18">
        <v>104000</v>
      </c>
      <c r="D36" s="12">
        <v>1</v>
      </c>
      <c r="E36" s="18">
        <f t="shared" si="0"/>
        <v>104000</v>
      </c>
      <c r="F36" s="18">
        <f t="shared" si="1"/>
        <v>31200</v>
      </c>
      <c r="G36" s="18">
        <f t="shared" si="2"/>
        <v>1435200</v>
      </c>
    </row>
    <row r="37" spans="1:7" ht="39" customHeight="1">
      <c r="A37" s="21"/>
      <c r="B37" s="19" t="s">
        <v>13</v>
      </c>
      <c r="C37" s="21"/>
      <c r="D37" s="21">
        <f>SUM(D26:D36)</f>
        <v>12.86</v>
      </c>
      <c r="E37" s="20">
        <f>SUM(E26:E36)</f>
        <v>1464148.72</v>
      </c>
      <c r="F37" s="20">
        <f>SUM(F26:F36)</f>
        <v>439244.61599999998</v>
      </c>
      <c r="G37" s="20">
        <f>SUM(G26:G36)</f>
        <v>20205252.335999999</v>
      </c>
    </row>
    <row r="38" spans="1:7" ht="20.25">
      <c r="A38" s="25"/>
      <c r="B38" s="16"/>
      <c r="C38" s="25"/>
      <c r="D38" s="25"/>
      <c r="E38" s="17"/>
      <c r="F38" s="17"/>
      <c r="G38" s="25"/>
    </row>
    <row r="39" spans="1:7" ht="37.5" customHeight="1">
      <c r="A39" s="25"/>
      <c r="B39" s="16"/>
      <c r="C39" s="25"/>
      <c r="D39" s="25"/>
      <c r="E39" s="17"/>
      <c r="F39" s="17"/>
      <c r="G39" s="25"/>
    </row>
    <row r="40" spans="1:7" ht="136.5" customHeight="1">
      <c r="A40" s="14"/>
      <c r="B40" s="103" t="s">
        <v>120</v>
      </c>
      <c r="C40" s="104"/>
      <c r="D40" s="104"/>
      <c r="E40" s="104"/>
      <c r="F40" s="104"/>
      <c r="G40" s="104"/>
    </row>
    <row r="41" spans="1:7" ht="20.25">
      <c r="A41" s="10"/>
      <c r="B41" s="10"/>
      <c r="C41" s="10"/>
      <c r="D41" s="10"/>
      <c r="E41" s="2"/>
      <c r="F41" s="2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 ht="20.25">
      <c r="A46" s="10"/>
      <c r="B46" s="2"/>
      <c r="C46" s="2"/>
      <c r="D46" s="2"/>
      <c r="E46" s="10"/>
      <c r="F46" s="10"/>
      <c r="G46" s="7"/>
    </row>
    <row r="47" spans="1:7" ht="20.25">
      <c r="A47" s="10"/>
      <c r="B47" s="2"/>
      <c r="C47" s="2"/>
      <c r="D47" s="2"/>
      <c r="E47" s="10"/>
      <c r="F47" s="10"/>
      <c r="G47" s="7"/>
    </row>
    <row r="48" spans="1:7" ht="20.25">
      <c r="A48" s="10"/>
      <c r="B48" s="2"/>
      <c r="C48" s="2"/>
      <c r="D48" s="2"/>
      <c r="E48" s="10"/>
      <c r="F48" s="10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 ht="16.5">
      <c r="A50" s="7"/>
      <c r="B50" s="7"/>
      <c r="C50" s="7"/>
      <c r="D50" s="7"/>
      <c r="E50" s="3"/>
      <c r="F50" s="3"/>
      <c r="G50" s="7"/>
    </row>
    <row r="51" spans="1:7" ht="16.5">
      <c r="A51" s="7"/>
      <c r="B51" s="7"/>
      <c r="C51" s="7"/>
      <c r="D51" s="7"/>
      <c r="E51" s="3"/>
      <c r="F51" s="3"/>
      <c r="G51" s="7"/>
    </row>
    <row r="52" spans="1:7">
      <c r="A52" s="7"/>
      <c r="B52" s="7"/>
      <c r="C52" s="7"/>
      <c r="D52" s="7"/>
      <c r="E52" s="7"/>
      <c r="F52" s="7"/>
      <c r="G52" s="7"/>
    </row>
  </sheetData>
  <mergeCells count="5">
    <mergeCell ref="A15:E15"/>
    <mergeCell ref="A16:E16"/>
    <mergeCell ref="A17:E17"/>
    <mergeCell ref="A18:E18"/>
    <mergeCell ref="B40:G40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G49"/>
  <sheetViews>
    <sheetView view="pageBreakPreview" topLeftCell="A31" zoomScaleSheetLayoutView="100" workbookViewId="0">
      <selection activeCell="I39" sqref="I39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140625" customWidth="1"/>
    <col min="7" max="7" width="23.85546875" customWidth="1"/>
  </cols>
  <sheetData>
    <row r="1" spans="1:7" ht="20.25">
      <c r="E1" s="57"/>
      <c r="F1" s="57"/>
      <c r="G1" s="33"/>
    </row>
    <row r="2" spans="1:7" ht="20.25">
      <c r="E2" s="90" t="s">
        <v>76</v>
      </c>
      <c r="F2" s="57"/>
      <c r="G2" s="57"/>
    </row>
    <row r="3" spans="1:7" ht="20.25">
      <c r="E3" s="57" t="s">
        <v>0</v>
      </c>
      <c r="F3" s="57"/>
      <c r="G3" s="57"/>
    </row>
    <row r="4" spans="1:7" ht="20.25">
      <c r="E4" s="57" t="s">
        <v>1</v>
      </c>
      <c r="F4" s="57"/>
      <c r="G4" s="57"/>
    </row>
    <row r="5" spans="1:7" ht="20.25">
      <c r="E5" s="57" t="s">
        <v>78</v>
      </c>
      <c r="F5" s="57"/>
      <c r="G5" s="57"/>
    </row>
    <row r="6" spans="1:7" ht="20.25">
      <c r="A6" s="1"/>
      <c r="B6" s="1"/>
      <c r="C6" s="1"/>
      <c r="D6" s="1"/>
      <c r="E6" s="57" t="s">
        <v>77</v>
      </c>
      <c r="F6" s="57"/>
      <c r="G6" s="57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141</v>
      </c>
      <c r="F8" s="74"/>
      <c r="G8" s="74"/>
    </row>
    <row r="9" spans="1:7" ht="20.25">
      <c r="A9" s="5"/>
      <c r="B9" s="5"/>
      <c r="C9" s="5"/>
      <c r="D9" s="7"/>
      <c r="E9" s="74" t="s">
        <v>0</v>
      </c>
      <c r="F9" s="74"/>
      <c r="G9" s="74"/>
    </row>
    <row r="10" spans="1:7" ht="20.25">
      <c r="A10" s="5"/>
      <c r="B10" s="5"/>
      <c r="C10" s="5"/>
      <c r="D10" s="7"/>
      <c r="E10" s="74" t="s">
        <v>1</v>
      </c>
      <c r="F10" s="74"/>
      <c r="G10" s="74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51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2.25" customHeight="1">
      <c r="A18" s="107" t="s">
        <v>40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30" customHeight="1">
      <c r="A20" s="2"/>
      <c r="B20" s="10" t="s">
        <v>22</v>
      </c>
      <c r="C20" s="15">
        <v>20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109</v>
      </c>
    </row>
    <row r="24" spans="1:7" ht="30.75" customHeight="1">
      <c r="A24" s="12">
        <v>1</v>
      </c>
      <c r="B24" s="13" t="s">
        <v>4</v>
      </c>
      <c r="C24" s="22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6.75" customHeight="1">
      <c r="A25" s="12">
        <v>2</v>
      </c>
      <c r="B25" s="13" t="s">
        <v>11</v>
      </c>
      <c r="C25" s="22">
        <v>104500</v>
      </c>
      <c r="D25" s="12">
        <v>1</v>
      </c>
      <c r="E25" s="18">
        <f t="shared" ref="E25:E35" si="0">SUM(C25*D25)</f>
        <v>104500</v>
      </c>
      <c r="F25" s="18">
        <f t="shared" ref="F25:F36" si="1">SUM(E25*30%)</f>
        <v>31350</v>
      </c>
      <c r="G25" s="18">
        <f t="shared" ref="G25:G35" si="2">+E25*12+F25*6</f>
        <v>1442100</v>
      </c>
    </row>
    <row r="26" spans="1:7" ht="32.25" customHeight="1">
      <c r="A26" s="12">
        <v>3</v>
      </c>
      <c r="B26" s="13" t="s">
        <v>7</v>
      </c>
      <c r="C26" s="22">
        <v>104500</v>
      </c>
      <c r="D26" s="12">
        <v>1</v>
      </c>
      <c r="E26" s="18">
        <f t="shared" si="0"/>
        <v>104500</v>
      </c>
      <c r="F26" s="18">
        <f t="shared" si="1"/>
        <v>31350</v>
      </c>
      <c r="G26" s="18">
        <f t="shared" si="2"/>
        <v>1442100</v>
      </c>
    </row>
    <row r="27" spans="1:7" ht="30.75" customHeight="1">
      <c r="A27" s="12">
        <v>4</v>
      </c>
      <c r="B27" s="13" t="s">
        <v>5</v>
      </c>
      <c r="C27" s="22">
        <v>130952</v>
      </c>
      <c r="D27" s="12">
        <v>4.4800000000000004</v>
      </c>
      <c r="E27" s="18">
        <f t="shared" si="0"/>
        <v>586664.96000000008</v>
      </c>
      <c r="F27" s="18">
        <f t="shared" si="1"/>
        <v>175999.48800000001</v>
      </c>
      <c r="G27" s="18">
        <f t="shared" si="2"/>
        <v>8095976.4480000017</v>
      </c>
    </row>
    <row r="28" spans="1:7" ht="33.75" customHeight="1">
      <c r="A28" s="12">
        <v>5</v>
      </c>
      <c r="B28" s="13" t="s">
        <v>6</v>
      </c>
      <c r="C28" s="22">
        <v>104000</v>
      </c>
      <c r="D28" s="12">
        <v>4</v>
      </c>
      <c r="E28" s="18">
        <f t="shared" si="0"/>
        <v>416000</v>
      </c>
      <c r="F28" s="18">
        <f t="shared" si="1"/>
        <v>124800</v>
      </c>
      <c r="G28" s="18">
        <f t="shared" si="2"/>
        <v>5740800</v>
      </c>
    </row>
    <row r="29" spans="1:7" ht="30" customHeight="1">
      <c r="A29" s="12">
        <v>6</v>
      </c>
      <c r="B29" s="13" t="s">
        <v>8</v>
      </c>
      <c r="C29" s="22">
        <v>104500</v>
      </c>
      <c r="D29" s="12">
        <v>0.75</v>
      </c>
      <c r="E29" s="18">
        <f t="shared" si="0"/>
        <v>78375</v>
      </c>
      <c r="F29" s="18">
        <f t="shared" si="1"/>
        <v>23512.5</v>
      </c>
      <c r="G29" s="18">
        <f t="shared" si="2"/>
        <v>1081575</v>
      </c>
    </row>
    <row r="30" spans="1:7" ht="31.5" customHeight="1">
      <c r="A30" s="12">
        <v>7</v>
      </c>
      <c r="B30" s="13" t="s">
        <v>9</v>
      </c>
      <c r="C30" s="22">
        <v>104000</v>
      </c>
      <c r="D30" s="12">
        <v>1</v>
      </c>
      <c r="E30" s="18">
        <f t="shared" si="0"/>
        <v>104000</v>
      </c>
      <c r="F30" s="18">
        <f t="shared" si="1"/>
        <v>31200</v>
      </c>
      <c r="G30" s="18">
        <f t="shared" si="2"/>
        <v>1435200</v>
      </c>
    </row>
    <row r="31" spans="1:7" ht="33" customHeight="1">
      <c r="A31" s="12">
        <v>8</v>
      </c>
      <c r="B31" s="13" t="s">
        <v>10</v>
      </c>
      <c r="C31" s="22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7" ht="26.25" hidden="1" customHeight="1">
      <c r="A32" s="12"/>
      <c r="B32" s="13"/>
      <c r="C32" s="22"/>
      <c r="D32" s="12"/>
      <c r="E32" s="18"/>
      <c r="F32" s="18">
        <f t="shared" si="1"/>
        <v>0</v>
      </c>
      <c r="G32" s="18">
        <f t="shared" si="2"/>
        <v>0</v>
      </c>
    </row>
    <row r="33" spans="1:7" ht="30" customHeight="1">
      <c r="A33" s="12">
        <v>9</v>
      </c>
      <c r="B33" s="13" t="s">
        <v>14</v>
      </c>
      <c r="C33" s="22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5.25" customHeight="1">
      <c r="A34" s="12">
        <v>10</v>
      </c>
      <c r="B34" s="13" t="s">
        <v>45</v>
      </c>
      <c r="C34" s="22">
        <v>104000</v>
      </c>
      <c r="D34" s="12">
        <v>0.5</v>
      </c>
      <c r="E34" s="18">
        <f t="shared" si="0"/>
        <v>52000</v>
      </c>
      <c r="F34" s="18">
        <f t="shared" si="1"/>
        <v>15600</v>
      </c>
      <c r="G34" s="18">
        <f t="shared" si="2"/>
        <v>717600</v>
      </c>
    </row>
    <row r="35" spans="1:7" ht="34.5" customHeight="1">
      <c r="A35" s="12">
        <v>11</v>
      </c>
      <c r="B35" s="13" t="s">
        <v>46</v>
      </c>
      <c r="C35" s="22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7" ht="31.5" customHeight="1">
      <c r="A36" s="12"/>
      <c r="B36" s="19" t="s">
        <v>13</v>
      </c>
      <c r="C36" s="23"/>
      <c r="D36" s="21">
        <f>SUM(D24:D35)</f>
        <v>16.23</v>
      </c>
      <c r="E36" s="20">
        <f>SUM(E24:E35)</f>
        <v>1845189.96</v>
      </c>
      <c r="F36" s="20">
        <f t="shared" si="1"/>
        <v>553556.98800000001</v>
      </c>
      <c r="G36" s="20">
        <f>SUM(G24:G35)</f>
        <v>25463621.448000003</v>
      </c>
    </row>
    <row r="37" spans="1:7" ht="21.75" customHeight="1">
      <c r="A37" s="14"/>
      <c r="B37" s="14"/>
      <c r="C37" s="14"/>
      <c r="D37" s="14"/>
      <c r="E37" s="14"/>
      <c r="F37" s="14"/>
      <c r="G37" s="7"/>
    </row>
    <row r="38" spans="1:7" ht="38.25" customHeight="1">
      <c r="A38" s="10"/>
      <c r="B38" s="10"/>
      <c r="C38" s="10"/>
      <c r="D38" s="10"/>
      <c r="E38" s="2"/>
      <c r="F38" s="2"/>
      <c r="G38" s="7"/>
    </row>
    <row r="39" spans="1:7" ht="138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39.75" customHeight="1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1:G48"/>
  <sheetViews>
    <sheetView topLeftCell="A31" zoomScaleSheetLayoutView="100" workbookViewId="0">
      <selection activeCell="I20" sqref="I20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3.42578125" customWidth="1"/>
    <col min="7" max="7" width="25.28515625" customWidth="1"/>
  </cols>
  <sheetData>
    <row r="1" spans="1:7" ht="18.75">
      <c r="E1" s="32"/>
      <c r="F1" s="32"/>
    </row>
    <row r="2" spans="1:7" ht="20.25">
      <c r="E2" s="90" t="s">
        <v>75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E5" s="57" t="s">
        <v>68</v>
      </c>
      <c r="F5" s="57"/>
      <c r="G5" s="2"/>
    </row>
    <row r="6" spans="1:7" ht="20.25">
      <c r="A6" s="1"/>
      <c r="B6" s="1"/>
      <c r="C6" s="1"/>
      <c r="D6" s="1"/>
      <c r="E6" s="57" t="s">
        <v>73</v>
      </c>
      <c r="F6" s="57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60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54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0" customHeight="1">
      <c r="A18" s="107" t="s">
        <v>29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30.75" customHeight="1">
      <c r="A20" s="2"/>
      <c r="B20" s="10" t="s">
        <v>22</v>
      </c>
      <c r="C20" s="15">
        <v>15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4.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47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8.25" customHeight="1">
      <c r="A25" s="12">
        <v>2</v>
      </c>
      <c r="B25" s="13" t="s">
        <v>11</v>
      </c>
      <c r="C25" s="18">
        <v>104500</v>
      </c>
      <c r="D25" s="12">
        <v>0.25</v>
      </c>
      <c r="E25" s="18">
        <f t="shared" ref="E25:E34" si="0">SUM(C25*D25)</f>
        <v>26125</v>
      </c>
      <c r="F25" s="18">
        <f t="shared" ref="F25:F34" si="1">SUM(E25*30%)</f>
        <v>7837.5</v>
      </c>
      <c r="G25" s="18">
        <f t="shared" ref="G25:G34" si="2">+E25*12+F25*6</f>
        <v>360525</v>
      </c>
    </row>
    <row r="26" spans="1:7" ht="48" customHeight="1">
      <c r="A26" s="12">
        <v>3</v>
      </c>
      <c r="B26" s="13" t="s">
        <v>7</v>
      </c>
      <c r="C26" s="18">
        <v>104500</v>
      </c>
      <c r="D26" s="12">
        <v>0.5</v>
      </c>
      <c r="E26" s="18">
        <f t="shared" si="0"/>
        <v>52250</v>
      </c>
      <c r="F26" s="18">
        <f t="shared" si="1"/>
        <v>15675</v>
      </c>
      <c r="G26" s="18">
        <f t="shared" si="2"/>
        <v>721050</v>
      </c>
    </row>
    <row r="27" spans="1:7" ht="51" customHeight="1">
      <c r="A27" s="12">
        <v>4</v>
      </c>
      <c r="B27" s="13" t="s">
        <v>5</v>
      </c>
      <c r="C27" s="18">
        <v>130952</v>
      </c>
      <c r="D27" s="12">
        <v>2.2400000000000002</v>
      </c>
      <c r="E27" s="18">
        <f t="shared" si="0"/>
        <v>293332.48000000004</v>
      </c>
      <c r="F27" s="18">
        <f t="shared" si="1"/>
        <v>87999.744000000006</v>
      </c>
      <c r="G27" s="18">
        <f t="shared" si="2"/>
        <v>4047988.2240000009</v>
      </c>
    </row>
    <row r="28" spans="1:7" ht="45" customHeight="1">
      <c r="A28" s="12">
        <v>5</v>
      </c>
      <c r="B28" s="13" t="s">
        <v>6</v>
      </c>
      <c r="C28" s="18">
        <v>104000</v>
      </c>
      <c r="D28" s="12">
        <v>2</v>
      </c>
      <c r="E28" s="18">
        <f t="shared" si="0"/>
        <v>208000</v>
      </c>
      <c r="F28" s="18">
        <f t="shared" si="1"/>
        <v>62400</v>
      </c>
      <c r="G28" s="18">
        <f t="shared" si="2"/>
        <v>2870400</v>
      </c>
    </row>
    <row r="29" spans="1:7" ht="45.75" customHeight="1">
      <c r="A29" s="12">
        <v>6</v>
      </c>
      <c r="B29" s="13" t="s">
        <v>8</v>
      </c>
      <c r="C29" s="18">
        <v>104500</v>
      </c>
      <c r="D29" s="12">
        <v>0.5</v>
      </c>
      <c r="E29" s="18">
        <f t="shared" si="0"/>
        <v>52250</v>
      </c>
      <c r="F29" s="18">
        <f t="shared" si="1"/>
        <v>15675</v>
      </c>
      <c r="G29" s="18">
        <f t="shared" si="2"/>
        <v>721050</v>
      </c>
    </row>
    <row r="30" spans="1:7" ht="48.75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0"/>
        <v>104000</v>
      </c>
      <c r="F30" s="18">
        <f t="shared" si="1"/>
        <v>31200</v>
      </c>
      <c r="G30" s="18">
        <f t="shared" si="2"/>
        <v>1435200</v>
      </c>
    </row>
    <row r="31" spans="1:7" ht="51.75" customHeight="1">
      <c r="A31" s="12">
        <v>8</v>
      </c>
      <c r="B31" s="13" t="s">
        <v>10</v>
      </c>
      <c r="C31" s="18">
        <v>104000</v>
      </c>
      <c r="D31" s="12">
        <v>0.5</v>
      </c>
      <c r="E31" s="18">
        <f t="shared" si="0"/>
        <v>52000</v>
      </c>
      <c r="F31" s="18">
        <f t="shared" si="1"/>
        <v>15600</v>
      </c>
      <c r="G31" s="18">
        <f t="shared" si="2"/>
        <v>717600</v>
      </c>
    </row>
    <row r="32" spans="1:7" ht="42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0"/>
        <v>52000</v>
      </c>
      <c r="F32" s="18">
        <f t="shared" si="1"/>
        <v>15600</v>
      </c>
      <c r="G32" s="18">
        <f t="shared" si="2"/>
        <v>717600</v>
      </c>
    </row>
    <row r="33" spans="1:7" ht="47.25" customHeight="1">
      <c r="A33" s="12">
        <v>10</v>
      </c>
      <c r="B33" s="13" t="s">
        <v>45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44.25" customHeight="1">
      <c r="A34" s="12">
        <v>11</v>
      </c>
      <c r="B34" s="13" t="s">
        <v>46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7" ht="49.5" customHeight="1">
      <c r="A35" s="21"/>
      <c r="B35" s="19" t="s">
        <v>13</v>
      </c>
      <c r="C35" s="20"/>
      <c r="D35" s="21">
        <f>SUM(D24:D34)</f>
        <v>9.99</v>
      </c>
      <c r="E35" s="20">
        <f>SUM(E24:E34)</f>
        <v>1135107.48</v>
      </c>
      <c r="F35" s="20">
        <f>SUM(F24:F34)</f>
        <v>340532.24400000001</v>
      </c>
      <c r="G35" s="20">
        <f>SUM(G24:G34)</f>
        <v>15664483.224000001</v>
      </c>
    </row>
    <row r="36" spans="1:7" ht="27.75" customHeight="1">
      <c r="A36" s="14"/>
      <c r="B36" s="14"/>
      <c r="C36" s="14"/>
      <c r="D36" s="14"/>
      <c r="E36" s="14"/>
      <c r="F36" s="14"/>
      <c r="G36" s="7"/>
    </row>
    <row r="37" spans="1:7" ht="20.25">
      <c r="A37" s="10"/>
      <c r="B37" s="10"/>
      <c r="C37" s="10"/>
      <c r="D37" s="10"/>
      <c r="E37" s="2"/>
      <c r="F37" s="2"/>
      <c r="G37" s="7"/>
    </row>
    <row r="38" spans="1:7" ht="29.25" customHeight="1">
      <c r="A38" s="10"/>
      <c r="B38" s="97"/>
      <c r="C38" s="98"/>
      <c r="D38" s="98"/>
      <c r="E38" s="98"/>
      <c r="F38" s="98"/>
      <c r="G38" s="98"/>
    </row>
    <row r="39" spans="1:7" ht="138.75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20.25">
      <c r="A40" s="10"/>
      <c r="B40" s="97"/>
      <c r="C40" s="98"/>
      <c r="D40" s="98"/>
      <c r="E40" s="98"/>
      <c r="F40" s="98"/>
      <c r="G40" s="98"/>
    </row>
    <row r="41" spans="1:7" ht="20.25">
      <c r="A41" s="10"/>
      <c r="B41" s="97"/>
      <c r="C41" s="98"/>
      <c r="D41" s="98"/>
      <c r="E41" s="98"/>
      <c r="F41" s="98"/>
      <c r="G41" s="98"/>
    </row>
    <row r="42" spans="1:7" ht="20.25">
      <c r="A42" s="10"/>
      <c r="B42" s="97"/>
      <c r="C42" s="98"/>
      <c r="D42" s="98"/>
      <c r="E42" s="98"/>
      <c r="F42" s="98"/>
      <c r="G42" s="98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9">
    <mergeCell ref="B39:G39"/>
    <mergeCell ref="B40:G40"/>
    <mergeCell ref="B41:G41"/>
    <mergeCell ref="B42:G42"/>
    <mergeCell ref="A15:E15"/>
    <mergeCell ref="A16:E16"/>
    <mergeCell ref="A17:E17"/>
    <mergeCell ref="A18:E18"/>
    <mergeCell ref="B38:G38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G49"/>
  <sheetViews>
    <sheetView topLeftCell="A36" zoomScaleSheetLayoutView="100" workbookViewId="0">
      <selection activeCell="F42" sqref="F42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42578125" customWidth="1"/>
    <col min="5" max="6" width="24.5703125" customWidth="1"/>
    <col min="7" max="7" width="23.85546875" customWidth="1"/>
  </cols>
  <sheetData>
    <row r="1" spans="1:7" ht="18.75">
      <c r="E1" s="32"/>
      <c r="F1" s="32"/>
    </row>
    <row r="2" spans="1:7" ht="20.25">
      <c r="E2" s="90" t="s">
        <v>74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E5" s="57" t="s">
        <v>67</v>
      </c>
      <c r="F5" s="57"/>
      <c r="G5" s="2"/>
    </row>
    <row r="6" spans="1:7" ht="20.25">
      <c r="A6" s="1"/>
      <c r="B6" s="1"/>
      <c r="C6" s="1"/>
      <c r="D6" s="1"/>
      <c r="E6" s="57" t="s">
        <v>73</v>
      </c>
      <c r="F6" s="57"/>
      <c r="G6" s="2"/>
    </row>
    <row r="7" spans="1:7" ht="18.75">
      <c r="A7" s="5"/>
      <c r="B7" s="5"/>
      <c r="C7" s="5"/>
      <c r="D7" s="7"/>
      <c r="E7" s="33"/>
      <c r="F7" s="33"/>
      <c r="G7" s="33"/>
    </row>
    <row r="8" spans="1:7" ht="20.25">
      <c r="A8" s="5"/>
      <c r="B8" s="5"/>
      <c r="C8" s="5"/>
      <c r="D8" s="7"/>
      <c r="E8" s="90" t="s">
        <v>58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7.2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29.25" customHeight="1">
      <c r="A18" s="107" t="s">
        <v>39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28.5" customHeight="1">
      <c r="A20" s="2"/>
      <c r="B20" s="10" t="s">
        <v>20</v>
      </c>
      <c r="C20" s="15">
        <v>23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4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C24*D24</f>
        <v>139150</v>
      </c>
      <c r="F24" s="18">
        <f>SUM(E24*30%)</f>
        <v>41745</v>
      </c>
      <c r="G24" s="18">
        <f>E24*12+F24*6</f>
        <v>1920270</v>
      </c>
    </row>
    <row r="25" spans="1:7" ht="4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29" si="0">C25*D25</f>
        <v>104500</v>
      </c>
      <c r="F25" s="18">
        <f t="shared" ref="F25:F36" si="1">SUM(E25*30%)</f>
        <v>31350</v>
      </c>
      <c r="G25" s="18">
        <f t="shared" ref="G25:G35" si="2">E25*12+F25*6</f>
        <v>1442100</v>
      </c>
    </row>
    <row r="26" spans="1:7" ht="48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si="0"/>
        <v>130625</v>
      </c>
      <c r="F26" s="18">
        <f t="shared" si="1"/>
        <v>39187.5</v>
      </c>
      <c r="G26" s="18">
        <f t="shared" si="2"/>
        <v>1802625</v>
      </c>
    </row>
    <row r="27" spans="1:7" ht="48" customHeight="1">
      <c r="A27" s="12">
        <v>4</v>
      </c>
      <c r="B27" s="13" t="s">
        <v>5</v>
      </c>
      <c r="C27" s="18">
        <v>130952</v>
      </c>
      <c r="D27" s="12">
        <v>5.6</v>
      </c>
      <c r="E27" s="18">
        <f t="shared" si="0"/>
        <v>733331.2</v>
      </c>
      <c r="F27" s="18">
        <f t="shared" si="1"/>
        <v>219999.35999999999</v>
      </c>
      <c r="G27" s="18">
        <f t="shared" si="2"/>
        <v>10119970.559999999</v>
      </c>
    </row>
    <row r="28" spans="1:7" ht="44.25" customHeight="1">
      <c r="A28" s="12">
        <v>5</v>
      </c>
      <c r="B28" s="13" t="s">
        <v>6</v>
      </c>
      <c r="C28" s="18">
        <v>104000</v>
      </c>
      <c r="D28" s="12">
        <v>5</v>
      </c>
      <c r="E28" s="18">
        <f t="shared" si="0"/>
        <v>520000</v>
      </c>
      <c r="F28" s="18">
        <f t="shared" si="1"/>
        <v>156000</v>
      </c>
      <c r="G28" s="18">
        <f t="shared" si="2"/>
        <v>7176000</v>
      </c>
    </row>
    <row r="29" spans="1:7" ht="47.2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7" ht="48" customHeight="1">
      <c r="A30" s="12">
        <v>7</v>
      </c>
      <c r="B30" s="13" t="s">
        <v>12</v>
      </c>
      <c r="C30" s="18">
        <v>104000</v>
      </c>
      <c r="D30" s="12">
        <v>0.25</v>
      </c>
      <c r="E30" s="18">
        <f>C30*D30</f>
        <v>26000</v>
      </c>
      <c r="F30" s="18">
        <f t="shared" si="1"/>
        <v>7800</v>
      </c>
      <c r="G30" s="18">
        <f t="shared" si="2"/>
        <v>358800</v>
      </c>
    </row>
    <row r="31" spans="1:7" ht="41.2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ref="E31" si="3">C31*D31</f>
        <v>104000</v>
      </c>
      <c r="F31" s="18">
        <f t="shared" si="1"/>
        <v>31200</v>
      </c>
      <c r="G31" s="18">
        <f t="shared" si="2"/>
        <v>1435200</v>
      </c>
    </row>
    <row r="32" spans="1:7" ht="48" customHeight="1">
      <c r="A32" s="12">
        <v>9</v>
      </c>
      <c r="B32" s="13" t="s">
        <v>10</v>
      </c>
      <c r="C32" s="18">
        <v>104000</v>
      </c>
      <c r="D32" s="12">
        <v>1</v>
      </c>
      <c r="E32" s="18">
        <f>C32*D32</f>
        <v>104000</v>
      </c>
      <c r="F32" s="18">
        <f t="shared" si="1"/>
        <v>31200</v>
      </c>
      <c r="G32" s="18">
        <f t="shared" si="2"/>
        <v>1435200</v>
      </c>
    </row>
    <row r="33" spans="1:7" ht="46.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ref="E33:E35" si="4">C33*D33</f>
        <v>52000</v>
      </c>
      <c r="F33" s="18">
        <f t="shared" si="1"/>
        <v>15600</v>
      </c>
      <c r="G33" s="18">
        <f t="shared" si="2"/>
        <v>717600</v>
      </c>
    </row>
    <row r="34" spans="1:7" ht="48" customHeight="1">
      <c r="A34" s="12">
        <v>11</v>
      </c>
      <c r="B34" s="13" t="s">
        <v>45</v>
      </c>
      <c r="C34" s="18">
        <v>104000</v>
      </c>
      <c r="D34" s="12">
        <v>0.75</v>
      </c>
      <c r="E34" s="18">
        <f t="shared" si="4"/>
        <v>78000</v>
      </c>
      <c r="F34" s="18">
        <f t="shared" si="1"/>
        <v>23400</v>
      </c>
      <c r="G34" s="18">
        <f t="shared" si="2"/>
        <v>1076400</v>
      </c>
    </row>
    <row r="35" spans="1:7" ht="42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4"/>
        <v>104000</v>
      </c>
      <c r="F35" s="18">
        <f t="shared" si="1"/>
        <v>31200</v>
      </c>
      <c r="G35" s="18">
        <f t="shared" si="2"/>
        <v>1435200</v>
      </c>
    </row>
    <row r="36" spans="1:7" ht="40.5" customHeight="1">
      <c r="A36" s="12"/>
      <c r="B36" s="19" t="s">
        <v>13</v>
      </c>
      <c r="C36" s="20"/>
      <c r="D36" s="21">
        <f>SUM(D24:D35)</f>
        <v>19.350000000000001</v>
      </c>
      <c r="E36" s="20">
        <f>SUM(E24:E35)</f>
        <v>2200106.2000000002</v>
      </c>
      <c r="F36" s="20">
        <f t="shared" si="1"/>
        <v>660031.86</v>
      </c>
      <c r="G36" s="20">
        <f>SUM(G24:G35)</f>
        <v>30361465.559999999</v>
      </c>
    </row>
    <row r="37" spans="1:7" ht="34.5" customHeight="1">
      <c r="A37" s="14"/>
      <c r="B37" s="14"/>
      <c r="C37" s="14"/>
      <c r="D37" s="14"/>
      <c r="E37" s="14"/>
      <c r="F37" s="14"/>
      <c r="G37" s="7"/>
    </row>
    <row r="38" spans="1:7" ht="47.25" customHeight="1">
      <c r="A38" s="92"/>
      <c r="B38" s="92"/>
      <c r="C38" s="92"/>
      <c r="D38" s="92"/>
      <c r="E38" s="93"/>
      <c r="F38" s="93"/>
      <c r="G38" s="94"/>
    </row>
    <row r="39" spans="1:7" ht="147" customHeight="1">
      <c r="A39" s="36"/>
      <c r="B39" s="103" t="s">
        <v>120</v>
      </c>
      <c r="C39" s="104"/>
      <c r="D39" s="104"/>
      <c r="E39" s="104"/>
      <c r="F39" s="104"/>
      <c r="G39" s="104"/>
    </row>
    <row r="40" spans="1:7" ht="32.25" customHeight="1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1:G51"/>
  <sheetViews>
    <sheetView view="pageBreakPreview" topLeftCell="A28" zoomScaleSheetLayoutView="100" workbookViewId="0">
      <selection activeCell="I37" sqref="I37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42578125" customWidth="1"/>
    <col min="7" max="7" width="25.5703125" customWidth="1"/>
  </cols>
  <sheetData>
    <row r="1" spans="1:7" ht="18.75">
      <c r="E1" s="32"/>
      <c r="F1" s="32"/>
    </row>
    <row r="2" spans="1:7" ht="20.25">
      <c r="E2" s="57"/>
      <c r="F2" s="57"/>
      <c r="G2" s="33"/>
    </row>
    <row r="3" spans="1:7" ht="20.25">
      <c r="E3" s="90" t="s">
        <v>70</v>
      </c>
      <c r="F3" s="57"/>
      <c r="G3" s="57"/>
    </row>
    <row r="4" spans="1:7" ht="20.25">
      <c r="E4" s="57" t="s">
        <v>0</v>
      </c>
      <c r="F4" s="57"/>
      <c r="G4" s="57"/>
    </row>
    <row r="5" spans="1:7" ht="20.25">
      <c r="E5" s="57" t="s">
        <v>1</v>
      </c>
      <c r="F5" s="57"/>
      <c r="G5" s="57"/>
    </row>
    <row r="6" spans="1:7" ht="20.25">
      <c r="A6" s="5"/>
      <c r="B6" s="5"/>
      <c r="C6" s="5"/>
      <c r="D6" s="5"/>
      <c r="E6" s="74" t="s">
        <v>66</v>
      </c>
      <c r="F6" s="57"/>
      <c r="G6" s="57"/>
    </row>
    <row r="7" spans="1:7" ht="20.25">
      <c r="A7" s="5"/>
      <c r="B7" s="5"/>
      <c r="C7" s="5"/>
      <c r="D7" s="7"/>
      <c r="E7" s="57" t="s">
        <v>71</v>
      </c>
      <c r="F7" s="57"/>
      <c r="G7" s="57"/>
    </row>
    <row r="8" spans="1:7" ht="20.25">
      <c r="A8" s="5"/>
      <c r="B8" s="5"/>
      <c r="C8" s="5"/>
      <c r="D8" s="7"/>
      <c r="E8" s="35"/>
      <c r="F8" s="35"/>
      <c r="G8" s="33"/>
    </row>
    <row r="9" spans="1:7" ht="20.25">
      <c r="A9" s="5"/>
      <c r="B9" s="5"/>
      <c r="C9" s="5"/>
      <c r="D9" s="7"/>
      <c r="E9" s="90" t="s">
        <v>74</v>
      </c>
      <c r="F9" s="74"/>
      <c r="G9" s="74"/>
    </row>
    <row r="10" spans="1:7" ht="20.25">
      <c r="A10" s="5"/>
      <c r="B10" s="5"/>
      <c r="C10" s="5"/>
      <c r="D10" s="7"/>
      <c r="E10" s="74" t="s">
        <v>0</v>
      </c>
      <c r="F10" s="74"/>
      <c r="G10" s="74"/>
    </row>
    <row r="11" spans="1:7" ht="20.25">
      <c r="A11" s="5"/>
      <c r="B11" s="5"/>
      <c r="C11" s="5"/>
      <c r="D11" s="7"/>
      <c r="E11" s="74" t="s">
        <v>1</v>
      </c>
      <c r="F11" s="74"/>
      <c r="G11" s="74"/>
    </row>
    <row r="12" spans="1:7" ht="20.25">
      <c r="A12" s="5"/>
      <c r="B12" s="5"/>
      <c r="C12" s="5"/>
      <c r="D12" s="5"/>
      <c r="E12" s="74" t="s">
        <v>89</v>
      </c>
      <c r="F12" s="74"/>
      <c r="G12" s="74"/>
    </row>
    <row r="13" spans="1:7" ht="20.25">
      <c r="A13" s="5"/>
      <c r="B13" s="5"/>
      <c r="C13" s="5"/>
      <c r="D13" s="5"/>
      <c r="E13" s="74" t="s">
        <v>90</v>
      </c>
      <c r="F13" s="74"/>
      <c r="G13" s="74"/>
    </row>
    <row r="14" spans="1:7" ht="20.25">
      <c r="A14" s="5"/>
      <c r="B14" s="5"/>
      <c r="C14" s="5"/>
      <c r="D14" s="5"/>
      <c r="E14" s="57"/>
      <c r="F14" s="57"/>
      <c r="G14" s="2"/>
    </row>
    <row r="15" spans="1:7" ht="48.7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2.2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0" customHeight="1">
      <c r="A18" s="107" t="s">
        <v>38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31.5" customHeight="1">
      <c r="A20" s="2"/>
      <c r="B20" s="10" t="s">
        <v>20</v>
      </c>
      <c r="C20" s="15">
        <v>24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44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42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6" si="0">SUM(C25*D25)</f>
        <v>104500</v>
      </c>
      <c r="F25" s="18">
        <f t="shared" ref="F25:F36" si="1">SUM(E25*30%)</f>
        <v>31350</v>
      </c>
      <c r="G25" s="18">
        <f t="shared" ref="G25:G36" si="2">+E25*12+F25*6</f>
        <v>1442100</v>
      </c>
    </row>
    <row r="26" spans="1:7" ht="45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si="0"/>
        <v>130625</v>
      </c>
      <c r="F26" s="18">
        <f t="shared" si="1"/>
        <v>39187.5</v>
      </c>
      <c r="G26" s="18">
        <f t="shared" si="2"/>
        <v>1802625</v>
      </c>
    </row>
    <row r="27" spans="1:7" ht="48" customHeight="1">
      <c r="A27" s="12">
        <v>4</v>
      </c>
      <c r="B27" s="13" t="s">
        <v>5</v>
      </c>
      <c r="C27" s="18">
        <v>130952</v>
      </c>
      <c r="D27" s="12">
        <v>5.6</v>
      </c>
      <c r="E27" s="18">
        <f t="shared" si="0"/>
        <v>733331.2</v>
      </c>
      <c r="F27" s="18">
        <f t="shared" si="1"/>
        <v>219999.35999999999</v>
      </c>
      <c r="G27" s="18">
        <f t="shared" si="2"/>
        <v>10119970.559999999</v>
      </c>
    </row>
    <row r="28" spans="1:7" ht="50.25" customHeight="1">
      <c r="A28" s="12">
        <v>5</v>
      </c>
      <c r="B28" s="13" t="s">
        <v>6</v>
      </c>
      <c r="C28" s="18">
        <v>104000</v>
      </c>
      <c r="D28" s="12">
        <v>5</v>
      </c>
      <c r="E28" s="18">
        <f t="shared" si="0"/>
        <v>520000</v>
      </c>
      <c r="F28" s="18">
        <f t="shared" si="1"/>
        <v>156000</v>
      </c>
      <c r="G28" s="18">
        <f t="shared" si="2"/>
        <v>7176000</v>
      </c>
    </row>
    <row r="29" spans="1:7" ht="44.2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7" ht="24.75" hidden="1" customHeight="1">
      <c r="A30" s="12"/>
      <c r="B30" s="13"/>
      <c r="C30" s="18"/>
      <c r="D30" s="12"/>
      <c r="E30" s="18"/>
      <c r="F30" s="18">
        <f t="shared" si="1"/>
        <v>0</v>
      </c>
      <c r="G30" s="18">
        <f t="shared" si="2"/>
        <v>0</v>
      </c>
    </row>
    <row r="31" spans="1:7" ht="49.5" customHeight="1">
      <c r="A31" s="12">
        <v>7</v>
      </c>
      <c r="B31" s="13" t="s">
        <v>12</v>
      </c>
      <c r="C31" s="18">
        <v>104000</v>
      </c>
      <c r="D31" s="12">
        <v>0.25</v>
      </c>
      <c r="E31" s="18">
        <f t="shared" si="0"/>
        <v>26000</v>
      </c>
      <c r="F31" s="18">
        <f t="shared" si="1"/>
        <v>7800</v>
      </c>
      <c r="G31" s="18">
        <f t="shared" si="2"/>
        <v>358800</v>
      </c>
    </row>
    <row r="32" spans="1:7" ht="45.75" customHeight="1">
      <c r="A32" s="12">
        <v>8</v>
      </c>
      <c r="B32" s="13" t="s">
        <v>9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45.75" customHeight="1">
      <c r="A33" s="12">
        <v>9</v>
      </c>
      <c r="B33" s="13" t="s">
        <v>10</v>
      </c>
      <c r="C33" s="18">
        <v>104000</v>
      </c>
      <c r="D33" s="12">
        <v>1</v>
      </c>
      <c r="E33" s="18">
        <f t="shared" si="0"/>
        <v>104000</v>
      </c>
      <c r="F33" s="18">
        <f t="shared" si="1"/>
        <v>31200</v>
      </c>
      <c r="G33" s="18">
        <f t="shared" si="2"/>
        <v>1435200</v>
      </c>
    </row>
    <row r="34" spans="1:7" ht="44.25" customHeight="1">
      <c r="A34" s="12">
        <v>10</v>
      </c>
      <c r="B34" s="13" t="s">
        <v>14</v>
      </c>
      <c r="C34" s="18">
        <v>104000</v>
      </c>
      <c r="D34" s="12">
        <v>0.5</v>
      </c>
      <c r="E34" s="18">
        <f t="shared" si="0"/>
        <v>52000</v>
      </c>
      <c r="F34" s="18">
        <f t="shared" si="1"/>
        <v>15600</v>
      </c>
      <c r="G34" s="18">
        <f t="shared" si="2"/>
        <v>717600</v>
      </c>
    </row>
    <row r="35" spans="1:7" ht="39.75" customHeight="1">
      <c r="A35" s="12">
        <v>11</v>
      </c>
      <c r="B35" s="13" t="s">
        <v>45</v>
      </c>
      <c r="C35" s="18">
        <v>104000</v>
      </c>
      <c r="D35" s="12">
        <v>0.75</v>
      </c>
      <c r="E35" s="18">
        <f t="shared" si="0"/>
        <v>78000</v>
      </c>
      <c r="F35" s="18">
        <f t="shared" si="1"/>
        <v>23400</v>
      </c>
      <c r="G35" s="18">
        <f t="shared" si="2"/>
        <v>1076400</v>
      </c>
    </row>
    <row r="36" spans="1:7" ht="45.75" customHeight="1">
      <c r="A36" s="12">
        <v>12</v>
      </c>
      <c r="B36" s="13" t="s">
        <v>46</v>
      </c>
      <c r="C36" s="18">
        <v>104000</v>
      </c>
      <c r="D36" s="12">
        <v>1</v>
      </c>
      <c r="E36" s="18">
        <f t="shared" si="0"/>
        <v>104000</v>
      </c>
      <c r="F36" s="18">
        <f t="shared" si="1"/>
        <v>31200</v>
      </c>
      <c r="G36" s="18">
        <f t="shared" si="2"/>
        <v>1435200</v>
      </c>
    </row>
    <row r="37" spans="1:7" ht="53.25" customHeight="1">
      <c r="A37" s="12"/>
      <c r="B37" s="19" t="s">
        <v>13</v>
      </c>
      <c r="C37" s="21"/>
      <c r="D37" s="21">
        <f>SUM(D24:D36)</f>
        <v>19.350000000000001</v>
      </c>
      <c r="E37" s="20">
        <f>SUM(E24:E36)</f>
        <v>2200106.2000000002</v>
      </c>
      <c r="F37" s="20">
        <f>SUM(F24:F36)</f>
        <v>660031.86</v>
      </c>
      <c r="G37" s="20">
        <f>SUM(G24:G36)</f>
        <v>30361465.559999999</v>
      </c>
    </row>
    <row r="38" spans="1:7" ht="24.75" customHeight="1">
      <c r="A38" s="14"/>
      <c r="B38" s="14"/>
      <c r="C38" s="14"/>
      <c r="D38" s="14"/>
      <c r="E38" s="14"/>
      <c r="F38" s="14"/>
      <c r="G38" s="7"/>
    </row>
    <row r="39" spans="1:7" ht="39.75" customHeight="1">
      <c r="A39" s="92"/>
      <c r="B39" s="92"/>
      <c r="C39" s="92"/>
      <c r="D39" s="92"/>
      <c r="E39" s="93"/>
      <c r="F39" s="93"/>
      <c r="G39" s="94"/>
    </row>
    <row r="40" spans="1:7" ht="135.75" customHeight="1">
      <c r="A40" s="92"/>
      <c r="B40" s="103" t="s">
        <v>120</v>
      </c>
      <c r="C40" s="104"/>
      <c r="D40" s="104"/>
      <c r="E40" s="104"/>
      <c r="F40" s="104"/>
      <c r="G40" s="104"/>
    </row>
    <row r="41" spans="1:7" ht="36.75" customHeight="1">
      <c r="A41" s="10"/>
      <c r="B41" s="97"/>
      <c r="C41" s="98"/>
      <c r="D41" s="98"/>
      <c r="E41" s="98"/>
      <c r="F41" s="98"/>
      <c r="G41" s="98"/>
    </row>
    <row r="42" spans="1:7" ht="20.25">
      <c r="A42" s="10"/>
      <c r="B42" s="97"/>
      <c r="C42" s="98"/>
      <c r="D42" s="98"/>
      <c r="E42" s="98"/>
      <c r="F42" s="98"/>
      <c r="G42" s="98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 ht="20.25">
      <c r="A46" s="10"/>
      <c r="B46" s="2"/>
      <c r="C46" s="2"/>
      <c r="D46" s="2"/>
      <c r="E46" s="10"/>
      <c r="F46" s="10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 ht="16.5">
      <c r="A49" s="7"/>
      <c r="B49" s="7"/>
      <c r="C49" s="7"/>
      <c r="D49" s="7"/>
      <c r="E49" s="3"/>
      <c r="F49" s="3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</sheetData>
  <mergeCells count="7">
    <mergeCell ref="B41:G41"/>
    <mergeCell ref="B42:G42"/>
    <mergeCell ref="A15:E15"/>
    <mergeCell ref="A16:E16"/>
    <mergeCell ref="A17:E17"/>
    <mergeCell ref="A18:E18"/>
    <mergeCell ref="B40:G40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1:G51"/>
  <sheetViews>
    <sheetView view="pageBreakPreview" topLeftCell="A36" zoomScaleSheetLayoutView="100" workbookViewId="0">
      <selection activeCell="I42" sqref="I42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7" width="24.5703125" customWidth="1"/>
  </cols>
  <sheetData>
    <row r="1" spans="1:7" ht="18.75">
      <c r="E1" s="32"/>
      <c r="F1" s="32"/>
    </row>
    <row r="2" spans="1:7" ht="20.25">
      <c r="E2" s="90" t="s">
        <v>127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A5" s="1"/>
      <c r="B5" s="1"/>
      <c r="C5" s="1"/>
      <c r="D5" s="1"/>
      <c r="E5" s="57" t="s">
        <v>69</v>
      </c>
      <c r="F5" s="57"/>
      <c r="G5" s="2"/>
    </row>
    <row r="6" spans="1:7" ht="20.25">
      <c r="A6" s="1"/>
      <c r="B6" s="1"/>
      <c r="C6" s="1"/>
      <c r="D6" s="1"/>
      <c r="E6" s="74" t="s">
        <v>97</v>
      </c>
      <c r="F6" s="57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96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54.7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30.75" customHeight="1">
      <c r="A17" s="100"/>
      <c r="B17" s="100"/>
      <c r="C17" s="100"/>
      <c r="D17" s="100"/>
      <c r="E17" s="100"/>
      <c r="F17" s="55"/>
      <c r="G17" s="7"/>
    </row>
    <row r="18" spans="1:7" ht="29.25" customHeight="1">
      <c r="A18" s="107" t="s">
        <v>37</v>
      </c>
      <c r="B18" s="107"/>
      <c r="C18" s="107"/>
      <c r="D18" s="107"/>
      <c r="E18" s="107"/>
      <c r="F18" s="56"/>
      <c r="G18" s="7"/>
    </row>
    <row r="19" spans="1:7" ht="26.25" customHeight="1">
      <c r="A19" s="55"/>
      <c r="B19" s="55"/>
      <c r="C19" s="9" t="s">
        <v>16</v>
      </c>
      <c r="D19" s="55"/>
      <c r="E19" s="55"/>
      <c r="F19" s="55"/>
      <c r="G19" s="7"/>
    </row>
    <row r="20" spans="1:7" ht="35.25" customHeight="1">
      <c r="A20" s="2"/>
      <c r="B20" s="10" t="s">
        <v>22</v>
      </c>
      <c r="C20" s="15">
        <v>20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7"/>
      <c r="F22" s="7"/>
      <c r="G22" s="2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49.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9.7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>
        <f t="shared" ref="F25:F36" si="0">SUM(E25*30%)</f>
        <v>31350</v>
      </c>
      <c r="G25" s="18">
        <f t="shared" ref="G25:G36" si="1">+E25*12+F25*6</f>
        <v>1442100</v>
      </c>
    </row>
    <row r="26" spans="1:7" ht="48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ref="E26:E36" si="2">SUM(C26*D26)</f>
        <v>104500</v>
      </c>
      <c r="F26" s="18">
        <f t="shared" si="0"/>
        <v>31350</v>
      </c>
      <c r="G26" s="18">
        <f t="shared" si="1"/>
        <v>1442100</v>
      </c>
    </row>
    <row r="27" spans="1:7" ht="42.75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2"/>
        <v>586664.96000000008</v>
      </c>
      <c r="F27" s="18">
        <f t="shared" si="0"/>
        <v>175999.48800000001</v>
      </c>
      <c r="G27" s="18">
        <f t="shared" si="1"/>
        <v>8095976.4480000017</v>
      </c>
    </row>
    <row r="28" spans="1:7" ht="38.25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2"/>
        <v>416000</v>
      </c>
      <c r="F28" s="18">
        <f t="shared" si="0"/>
        <v>124800</v>
      </c>
      <c r="G28" s="18">
        <f t="shared" si="1"/>
        <v>5740800</v>
      </c>
    </row>
    <row r="29" spans="1:7" ht="47.2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27.75" hidden="1" customHeight="1">
      <c r="A30" s="12"/>
      <c r="B30" s="13"/>
      <c r="C30" s="18"/>
      <c r="D30" s="12"/>
      <c r="E30" s="18"/>
      <c r="F30" s="18">
        <f t="shared" si="0"/>
        <v>0</v>
      </c>
      <c r="G30" s="18">
        <f t="shared" si="1"/>
        <v>0</v>
      </c>
    </row>
    <row r="31" spans="1:7" ht="39.75" customHeight="1">
      <c r="A31" s="12">
        <v>7</v>
      </c>
      <c r="B31" s="13" t="s">
        <v>9</v>
      </c>
      <c r="C31" s="18">
        <v>104000</v>
      </c>
      <c r="D31" s="12">
        <v>1</v>
      </c>
      <c r="E31" s="18">
        <f t="shared" si="2"/>
        <v>104000</v>
      </c>
      <c r="F31" s="18">
        <f t="shared" si="0"/>
        <v>31200</v>
      </c>
      <c r="G31" s="18">
        <f t="shared" si="1"/>
        <v>1435200</v>
      </c>
    </row>
    <row r="32" spans="1:7" ht="48" customHeight="1">
      <c r="A32" s="12">
        <v>8</v>
      </c>
      <c r="B32" s="13" t="s">
        <v>10</v>
      </c>
      <c r="C32" s="18">
        <v>104000</v>
      </c>
      <c r="D32" s="12">
        <v>1</v>
      </c>
      <c r="E32" s="18">
        <f t="shared" si="2"/>
        <v>104000</v>
      </c>
      <c r="F32" s="18">
        <f t="shared" si="0"/>
        <v>31200</v>
      </c>
      <c r="G32" s="18">
        <f t="shared" si="1"/>
        <v>1435200</v>
      </c>
    </row>
    <row r="33" spans="1:7" ht="41.25" customHeight="1">
      <c r="A33" s="12">
        <v>9</v>
      </c>
      <c r="B33" s="13" t="s">
        <v>14</v>
      </c>
      <c r="C33" s="18">
        <v>104000</v>
      </c>
      <c r="D33" s="12">
        <v>0.5</v>
      </c>
      <c r="E33" s="18">
        <f t="shared" si="2"/>
        <v>52000</v>
      </c>
      <c r="F33" s="18">
        <f t="shared" si="0"/>
        <v>15600</v>
      </c>
      <c r="G33" s="18">
        <f t="shared" si="1"/>
        <v>717600</v>
      </c>
    </row>
    <row r="34" spans="1:7" ht="46.5" customHeight="1">
      <c r="A34" s="12">
        <v>10</v>
      </c>
      <c r="B34" s="13" t="s">
        <v>45</v>
      </c>
      <c r="C34" s="18">
        <v>104000</v>
      </c>
      <c r="D34" s="12">
        <v>0.5</v>
      </c>
      <c r="E34" s="18">
        <f t="shared" si="2"/>
        <v>52000</v>
      </c>
      <c r="F34" s="18">
        <f t="shared" si="0"/>
        <v>15600</v>
      </c>
      <c r="G34" s="18">
        <f t="shared" si="1"/>
        <v>717600</v>
      </c>
    </row>
    <row r="35" spans="1:7" ht="26.25" hidden="1" customHeight="1">
      <c r="A35" s="12"/>
      <c r="B35" s="13"/>
      <c r="C35" s="18"/>
      <c r="D35" s="12"/>
      <c r="E35" s="18"/>
      <c r="F35" s="18">
        <f t="shared" si="0"/>
        <v>0</v>
      </c>
      <c r="G35" s="18">
        <f t="shared" si="1"/>
        <v>0</v>
      </c>
    </row>
    <row r="36" spans="1:7" ht="47.25" customHeight="1">
      <c r="A36" s="12">
        <v>11</v>
      </c>
      <c r="B36" s="13" t="s">
        <v>46</v>
      </c>
      <c r="C36" s="18">
        <v>104000</v>
      </c>
      <c r="D36" s="12">
        <v>1</v>
      </c>
      <c r="E36" s="18">
        <f t="shared" si="2"/>
        <v>104000</v>
      </c>
      <c r="F36" s="18">
        <f t="shared" si="0"/>
        <v>31200</v>
      </c>
      <c r="G36" s="18">
        <f t="shared" si="1"/>
        <v>1435200</v>
      </c>
    </row>
    <row r="37" spans="1:7" ht="41.25" customHeight="1">
      <c r="A37" s="12"/>
      <c r="B37" s="19" t="s">
        <v>13</v>
      </c>
      <c r="C37" s="21"/>
      <c r="D37" s="21">
        <f>SUM(D24:D36)</f>
        <v>16.23</v>
      </c>
      <c r="E37" s="20">
        <f>SUM(E24:E36)</f>
        <v>1845189.96</v>
      </c>
      <c r="F37" s="20">
        <f>SUM(F24:F36)</f>
        <v>553556.98800000001</v>
      </c>
      <c r="G37" s="20">
        <f>SUM(G24:G36)</f>
        <v>25463621.448000003</v>
      </c>
    </row>
    <row r="38" spans="1:7" ht="27" customHeight="1">
      <c r="A38" s="14"/>
      <c r="B38" s="14"/>
      <c r="C38" s="14"/>
      <c r="D38" s="14"/>
      <c r="E38" s="14"/>
      <c r="F38" s="14"/>
      <c r="G38" s="7"/>
    </row>
    <row r="39" spans="1:7" ht="25.5" customHeight="1">
      <c r="A39" s="10"/>
      <c r="B39" s="10"/>
      <c r="C39" s="10"/>
      <c r="D39" s="10"/>
      <c r="E39" s="2"/>
      <c r="F39" s="2"/>
      <c r="G39" s="7"/>
    </row>
    <row r="40" spans="1:7" ht="33" customHeight="1">
      <c r="A40" s="10"/>
      <c r="B40" s="103"/>
      <c r="C40" s="104"/>
      <c r="D40" s="104"/>
      <c r="E40" s="104"/>
      <c r="F40" s="104"/>
      <c r="G40" s="104"/>
    </row>
    <row r="41" spans="1:7" ht="23.25" hidden="1" customHeight="1">
      <c r="A41" s="10"/>
      <c r="B41" s="95"/>
      <c r="C41" s="95"/>
      <c r="D41" s="95"/>
      <c r="E41" s="36"/>
      <c r="F41" s="36"/>
      <c r="G41" s="96"/>
    </row>
    <row r="42" spans="1:7" ht="154.5" customHeight="1">
      <c r="A42" s="10"/>
      <c r="B42" s="103" t="s">
        <v>120</v>
      </c>
      <c r="C42" s="104"/>
      <c r="D42" s="104"/>
      <c r="E42" s="104"/>
      <c r="F42" s="104"/>
      <c r="G42" s="104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 ht="20.25">
      <c r="A46" s="10"/>
      <c r="B46" s="2"/>
      <c r="C46" s="2"/>
      <c r="D46" s="2"/>
      <c r="E46" s="10"/>
      <c r="F46" s="10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 ht="16.5">
      <c r="A49" s="7"/>
      <c r="B49" s="7"/>
      <c r="C49" s="7"/>
      <c r="D49" s="7"/>
      <c r="E49" s="3"/>
      <c r="F49" s="3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</sheetData>
  <mergeCells count="6">
    <mergeCell ref="B42:G42"/>
    <mergeCell ref="A15:E15"/>
    <mergeCell ref="A16:E16"/>
    <mergeCell ref="A17:E17"/>
    <mergeCell ref="A18:E18"/>
    <mergeCell ref="B40:G40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G48"/>
  <sheetViews>
    <sheetView view="pageBreakPreview" topLeftCell="A28" zoomScaleSheetLayoutView="100" workbookViewId="0">
      <selection activeCell="H35" sqref="H35:I35"/>
    </sheetView>
  </sheetViews>
  <sheetFormatPr defaultRowHeight="15"/>
  <cols>
    <col min="1" max="1" width="7" customWidth="1"/>
    <col min="2" max="2" width="38" customWidth="1"/>
    <col min="3" max="3" width="23.140625" customWidth="1"/>
    <col min="4" max="4" width="22" customWidth="1"/>
    <col min="5" max="5" width="22.140625" customWidth="1"/>
    <col min="6" max="6" width="22.5703125" customWidth="1"/>
    <col min="7" max="7" width="23.5703125" customWidth="1"/>
  </cols>
  <sheetData>
    <row r="1" spans="1:7" ht="18.75">
      <c r="E1" s="32"/>
      <c r="F1" s="32"/>
    </row>
    <row r="2" spans="1:7" ht="20.25">
      <c r="E2" s="90" t="s">
        <v>56</v>
      </c>
      <c r="F2" s="52"/>
      <c r="G2" s="2"/>
    </row>
    <row r="3" spans="1:7" ht="20.25">
      <c r="E3" s="52" t="s">
        <v>0</v>
      </c>
      <c r="F3" s="52"/>
      <c r="G3" s="2"/>
    </row>
    <row r="4" spans="1:7" ht="20.25">
      <c r="E4" s="52" t="s">
        <v>1</v>
      </c>
      <c r="F4" s="52"/>
      <c r="G4" s="2"/>
    </row>
    <row r="5" spans="1:7" ht="20.25">
      <c r="E5" s="52" t="s">
        <v>68</v>
      </c>
      <c r="F5" s="52"/>
      <c r="G5" s="2"/>
    </row>
    <row r="6" spans="1:7" ht="20.25">
      <c r="A6" s="1"/>
      <c r="B6" s="1"/>
      <c r="C6" s="1"/>
      <c r="D6" s="1"/>
      <c r="E6" s="74" t="s">
        <v>92</v>
      </c>
      <c r="F6" s="52"/>
      <c r="G6" s="2"/>
    </row>
    <row r="7" spans="1:7" ht="20.25">
      <c r="A7" s="5"/>
      <c r="B7" s="5"/>
      <c r="C7" s="5"/>
      <c r="D7" s="7"/>
      <c r="E7" s="52"/>
      <c r="F7" s="52"/>
      <c r="G7" s="2"/>
    </row>
    <row r="8" spans="1:7" ht="20.25">
      <c r="A8" s="5"/>
      <c r="B8" s="5"/>
      <c r="C8" s="5"/>
      <c r="D8" s="7"/>
      <c r="E8" s="90" t="s">
        <v>57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2"/>
      <c r="F13" s="52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9.5" customHeight="1">
      <c r="A15" s="105" t="s">
        <v>2</v>
      </c>
      <c r="B15" s="105"/>
      <c r="C15" s="105"/>
      <c r="D15" s="105"/>
      <c r="E15" s="105"/>
      <c r="F15" s="48"/>
      <c r="G15" s="7"/>
    </row>
    <row r="16" spans="1:7" ht="34.5" customHeight="1">
      <c r="A16" s="106" t="s">
        <v>15</v>
      </c>
      <c r="B16" s="106"/>
      <c r="C16" s="106"/>
      <c r="D16" s="106"/>
      <c r="E16" s="106"/>
      <c r="F16" s="49"/>
      <c r="G16" s="7"/>
    </row>
    <row r="17" spans="1:7" ht="20.25">
      <c r="A17" s="100"/>
      <c r="B17" s="100"/>
      <c r="C17" s="100"/>
      <c r="D17" s="100"/>
      <c r="E17" s="100"/>
      <c r="F17" s="47"/>
      <c r="G17" s="7"/>
    </row>
    <row r="18" spans="1:7" ht="30.75" customHeight="1">
      <c r="A18" s="101" t="s">
        <v>43</v>
      </c>
      <c r="B18" s="101"/>
      <c r="C18" s="101"/>
      <c r="D18" s="101"/>
      <c r="E18" s="101"/>
      <c r="F18" s="51"/>
      <c r="G18" s="7"/>
    </row>
    <row r="19" spans="1:7" ht="20.25">
      <c r="A19" s="47"/>
      <c r="B19" s="47"/>
      <c r="C19" s="9" t="s">
        <v>16</v>
      </c>
      <c r="D19" s="47"/>
      <c r="E19" s="47"/>
      <c r="F19" s="47"/>
      <c r="G19" s="7"/>
    </row>
    <row r="20" spans="1:7" ht="33.75" customHeight="1">
      <c r="A20" s="2"/>
      <c r="B20" s="36" t="s">
        <v>22</v>
      </c>
      <c r="C20" s="37">
        <v>17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7" customHeight="1">
      <c r="A22" s="10"/>
      <c r="B22" s="2"/>
      <c r="C22" s="2"/>
      <c r="D22" s="2"/>
      <c r="E22" s="2"/>
      <c r="F22" s="2"/>
      <c r="G22" s="7"/>
    </row>
    <row r="23" spans="1:7" ht="72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37.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41.25" customHeight="1">
      <c r="A25" s="12">
        <v>2</v>
      </c>
      <c r="B25" s="13" t="s">
        <v>11</v>
      </c>
      <c r="C25" s="18">
        <v>104500</v>
      </c>
      <c r="D25" s="12">
        <v>0.5</v>
      </c>
      <c r="E25" s="18">
        <f>SUM(C25*D25)</f>
        <v>52250</v>
      </c>
      <c r="F25" s="18">
        <f t="shared" ref="F25:F34" si="0">SUM(E25*30%)</f>
        <v>15675</v>
      </c>
      <c r="G25" s="18">
        <f t="shared" ref="G25:G34" si="1">+E25*12+F25*6</f>
        <v>721050</v>
      </c>
    </row>
    <row r="26" spans="1:7" ht="35.25" customHeight="1">
      <c r="A26" s="12">
        <v>3</v>
      </c>
      <c r="B26" s="13" t="s">
        <v>7</v>
      </c>
      <c r="C26" s="18">
        <v>104500</v>
      </c>
      <c r="D26" s="12">
        <v>0.75</v>
      </c>
      <c r="E26" s="18">
        <f t="shared" ref="E26:E34" si="2">SUM(C26*D26)</f>
        <v>78375</v>
      </c>
      <c r="F26" s="18">
        <f t="shared" si="0"/>
        <v>23512.5</v>
      </c>
      <c r="G26" s="18">
        <f t="shared" si="1"/>
        <v>1081575</v>
      </c>
    </row>
    <row r="27" spans="1:7" ht="38.25" customHeight="1">
      <c r="A27" s="12">
        <v>4</v>
      </c>
      <c r="B27" s="13" t="s">
        <v>5</v>
      </c>
      <c r="C27" s="18">
        <v>130952</v>
      </c>
      <c r="D27" s="12">
        <v>3.36</v>
      </c>
      <c r="E27" s="18">
        <f t="shared" si="2"/>
        <v>439998.71999999997</v>
      </c>
      <c r="F27" s="18">
        <f t="shared" si="0"/>
        <v>131999.61599999998</v>
      </c>
      <c r="G27" s="18">
        <f t="shared" si="1"/>
        <v>6071982.3359999992</v>
      </c>
    </row>
    <row r="28" spans="1:7" ht="34.5" customHeight="1">
      <c r="A28" s="12">
        <v>5</v>
      </c>
      <c r="B28" s="13" t="s">
        <v>6</v>
      </c>
      <c r="C28" s="18">
        <v>104000</v>
      </c>
      <c r="D28" s="12">
        <v>3</v>
      </c>
      <c r="E28" s="18">
        <f t="shared" si="2"/>
        <v>312000</v>
      </c>
      <c r="F28" s="18">
        <f t="shared" si="0"/>
        <v>93600</v>
      </c>
      <c r="G28" s="18">
        <f t="shared" si="1"/>
        <v>4305600</v>
      </c>
    </row>
    <row r="29" spans="1:7" ht="36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34.5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37.5" customHeight="1">
      <c r="A31" s="12">
        <v>8</v>
      </c>
      <c r="B31" s="13" t="s">
        <v>10</v>
      </c>
      <c r="C31" s="18">
        <v>104000</v>
      </c>
      <c r="D31" s="12">
        <v>0.5</v>
      </c>
      <c r="E31" s="18">
        <f t="shared" si="2"/>
        <v>52000</v>
      </c>
      <c r="F31" s="18">
        <f t="shared" si="0"/>
        <v>15600</v>
      </c>
      <c r="G31" s="18">
        <f t="shared" si="1"/>
        <v>717600</v>
      </c>
    </row>
    <row r="32" spans="1:7" ht="35.25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2"/>
        <v>52000</v>
      </c>
      <c r="F32" s="18">
        <f t="shared" si="0"/>
        <v>15600</v>
      </c>
      <c r="G32" s="18">
        <f t="shared" si="1"/>
        <v>717600</v>
      </c>
    </row>
    <row r="33" spans="1:7" ht="39.75" customHeight="1">
      <c r="A33" s="12">
        <v>10</v>
      </c>
      <c r="B33" s="13" t="s">
        <v>45</v>
      </c>
      <c r="C33" s="18">
        <v>104000</v>
      </c>
      <c r="D33" s="12">
        <v>0.25</v>
      </c>
      <c r="E33" s="18">
        <f t="shared" si="2"/>
        <v>26000</v>
      </c>
      <c r="F33" s="18">
        <f t="shared" si="0"/>
        <v>7800</v>
      </c>
      <c r="G33" s="18">
        <f t="shared" si="1"/>
        <v>358800</v>
      </c>
    </row>
    <row r="34" spans="1:7" ht="36.75" customHeight="1">
      <c r="A34" s="12">
        <v>11</v>
      </c>
      <c r="B34" s="13" t="s">
        <v>46</v>
      </c>
      <c r="C34" s="18">
        <v>104000</v>
      </c>
      <c r="D34" s="12">
        <v>1</v>
      </c>
      <c r="E34" s="18">
        <f t="shared" si="2"/>
        <v>104000</v>
      </c>
      <c r="F34" s="18">
        <f t="shared" si="0"/>
        <v>31200</v>
      </c>
      <c r="G34" s="18">
        <f t="shared" si="1"/>
        <v>1435200</v>
      </c>
    </row>
    <row r="35" spans="1:7" ht="44.25" customHeight="1">
      <c r="A35" s="12"/>
      <c r="B35" s="19" t="s">
        <v>13</v>
      </c>
      <c r="C35" s="21"/>
      <c r="D35" s="21">
        <f>SUM(D24:D34)</f>
        <v>12.61</v>
      </c>
      <c r="E35" s="20">
        <f>SUM(E24:E34)</f>
        <v>1438148.72</v>
      </c>
      <c r="F35" s="20">
        <f>SUM(F24:F34)</f>
        <v>431444.61599999998</v>
      </c>
      <c r="G35" s="20">
        <f>SUM(G24:G34)</f>
        <v>19846452.335999999</v>
      </c>
    </row>
    <row r="36" spans="1:7" ht="44.25" customHeight="1">
      <c r="A36" s="14"/>
      <c r="B36" s="14"/>
      <c r="C36" s="14"/>
      <c r="D36" s="14"/>
      <c r="E36" s="14"/>
      <c r="F36" s="14"/>
      <c r="G36" s="7"/>
    </row>
    <row r="37" spans="1:7" ht="57.75" customHeight="1">
      <c r="A37" s="10"/>
      <c r="B37" s="92"/>
      <c r="C37" s="92"/>
      <c r="D37" s="92"/>
      <c r="E37" s="93"/>
      <c r="F37" s="93"/>
      <c r="G37" s="94"/>
    </row>
    <row r="38" spans="1:7" ht="136.5" customHeight="1">
      <c r="A38" s="36"/>
      <c r="B38" s="103" t="s">
        <v>120</v>
      </c>
      <c r="C38" s="104"/>
      <c r="D38" s="104"/>
      <c r="E38" s="104"/>
      <c r="F38" s="104"/>
      <c r="G38" s="104"/>
    </row>
    <row r="39" spans="1:7" ht="24.75" customHeight="1">
      <c r="A39" s="14"/>
      <c r="B39" s="97"/>
      <c r="C39" s="98"/>
      <c r="D39" s="98"/>
      <c r="E39" s="98"/>
      <c r="F39" s="98"/>
      <c r="G39" s="98"/>
    </row>
    <row r="40" spans="1:7" ht="21" customHeight="1">
      <c r="A40" s="14"/>
      <c r="B40" s="97"/>
      <c r="C40" s="98"/>
      <c r="D40" s="98"/>
      <c r="E40" s="98"/>
      <c r="F40" s="98"/>
      <c r="G40" s="98"/>
    </row>
    <row r="41" spans="1:7" ht="26.25" customHeight="1">
      <c r="A41" s="14"/>
      <c r="B41" s="97"/>
      <c r="C41" s="98"/>
      <c r="D41" s="98"/>
      <c r="E41" s="98"/>
      <c r="F41" s="98"/>
      <c r="G41" s="98"/>
    </row>
    <row r="42" spans="1:7" ht="22.5" customHeight="1">
      <c r="A42" s="14"/>
      <c r="B42" s="97"/>
      <c r="C42" s="98"/>
      <c r="D42" s="98"/>
      <c r="E42" s="98"/>
      <c r="F42" s="98"/>
      <c r="G42" s="98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9">
    <mergeCell ref="B39:G39"/>
    <mergeCell ref="B40:G40"/>
    <mergeCell ref="B41:G41"/>
    <mergeCell ref="B42:G42"/>
    <mergeCell ref="A15:E15"/>
    <mergeCell ref="A16:E16"/>
    <mergeCell ref="A17:E17"/>
    <mergeCell ref="A18:E18"/>
    <mergeCell ref="B38:G38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1:G51"/>
  <sheetViews>
    <sheetView view="pageBreakPreview" topLeftCell="A37" zoomScaleSheetLayoutView="100" workbookViewId="0">
      <selection activeCell="I38" sqref="I38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5703125" customWidth="1"/>
    <col min="5" max="6" width="23.42578125" customWidth="1"/>
    <col min="7" max="7" width="25" customWidth="1"/>
  </cols>
  <sheetData>
    <row r="1" spans="1:7" ht="20.25">
      <c r="E1" s="52"/>
      <c r="F1" s="52"/>
      <c r="G1" s="33"/>
    </row>
    <row r="2" spans="1:7" ht="20.25">
      <c r="E2" s="90" t="s">
        <v>55</v>
      </c>
      <c r="F2" s="52"/>
      <c r="G2" s="2"/>
    </row>
    <row r="3" spans="1:7" ht="20.25">
      <c r="E3" s="52" t="s">
        <v>0</v>
      </c>
      <c r="F3" s="52"/>
      <c r="G3" s="2"/>
    </row>
    <row r="4" spans="1:7" ht="20.25">
      <c r="E4" s="52" t="s">
        <v>1</v>
      </c>
      <c r="F4" s="52"/>
      <c r="G4" s="2"/>
    </row>
    <row r="5" spans="1:7" ht="20.25">
      <c r="A5" s="1"/>
      <c r="B5" s="1"/>
      <c r="C5" s="1"/>
      <c r="D5" s="1"/>
      <c r="E5" s="52" t="s">
        <v>66</v>
      </c>
      <c r="F5" s="52"/>
      <c r="G5" s="2"/>
    </row>
    <row r="6" spans="1:7" ht="20.25">
      <c r="A6" s="1"/>
      <c r="B6" s="1"/>
      <c r="C6" s="1"/>
      <c r="D6" s="1"/>
      <c r="E6" s="74" t="s">
        <v>71</v>
      </c>
      <c r="F6" s="52"/>
      <c r="G6" s="2"/>
    </row>
    <row r="7" spans="1:7" ht="20.25">
      <c r="A7" s="5"/>
      <c r="B7" s="5"/>
      <c r="C7" s="5"/>
      <c r="D7" s="7"/>
      <c r="E7" s="52"/>
      <c r="F7" s="52"/>
      <c r="G7" s="2"/>
    </row>
    <row r="8" spans="1:7" ht="20.25">
      <c r="A8" s="5"/>
      <c r="B8" s="5"/>
      <c r="C8" s="5"/>
      <c r="D8" s="7"/>
      <c r="E8" s="90" t="s">
        <v>56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2"/>
      <c r="F13" s="52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2" customHeight="1">
      <c r="A15" s="105" t="s">
        <v>2</v>
      </c>
      <c r="B15" s="105"/>
      <c r="C15" s="105"/>
      <c r="D15" s="105"/>
      <c r="E15" s="105"/>
      <c r="F15" s="48"/>
      <c r="G15" s="7"/>
    </row>
    <row r="16" spans="1:7" ht="22.5">
      <c r="A16" s="106" t="s">
        <v>15</v>
      </c>
      <c r="B16" s="106"/>
      <c r="C16" s="106"/>
      <c r="D16" s="106"/>
      <c r="E16" s="106"/>
      <c r="F16" s="49"/>
      <c r="G16" s="7"/>
    </row>
    <row r="17" spans="1:7" ht="20.25">
      <c r="A17" s="100"/>
      <c r="B17" s="100"/>
      <c r="C17" s="100"/>
      <c r="D17" s="100"/>
      <c r="E17" s="100"/>
      <c r="F17" s="47"/>
      <c r="G17" s="7"/>
    </row>
    <row r="18" spans="1:7" ht="25.5">
      <c r="A18" s="107" t="s">
        <v>36</v>
      </c>
      <c r="B18" s="107"/>
      <c r="C18" s="107"/>
      <c r="D18" s="107"/>
      <c r="E18" s="107"/>
      <c r="F18" s="50"/>
      <c r="G18" s="7"/>
    </row>
    <row r="19" spans="1:7" ht="20.25">
      <c r="A19" s="47"/>
      <c r="B19" s="47"/>
      <c r="C19" s="9" t="s">
        <v>16</v>
      </c>
      <c r="D19" s="47"/>
      <c r="E19" s="47"/>
      <c r="F19" s="47"/>
      <c r="G19" s="7"/>
    </row>
    <row r="20" spans="1:7" ht="20.25">
      <c r="A20" s="2"/>
      <c r="B20" s="10" t="s">
        <v>20</v>
      </c>
      <c r="C20" s="15">
        <v>27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110</v>
      </c>
      <c r="F23" s="11" t="s">
        <v>72</v>
      </c>
      <c r="G23" s="11" t="s">
        <v>111</v>
      </c>
    </row>
    <row r="24" spans="1:7" ht="36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4.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>
        <f t="shared" ref="F25:F37" si="0">SUM(E25*30%)</f>
        <v>31350</v>
      </c>
      <c r="G25" s="18">
        <f t="shared" ref="G25:G37" si="1">+E25*12+F25*6</f>
        <v>1442100</v>
      </c>
    </row>
    <row r="26" spans="1:7" ht="34.5" customHeight="1">
      <c r="A26" s="12">
        <v>3</v>
      </c>
      <c r="B26" s="13" t="s">
        <v>7</v>
      </c>
      <c r="C26" s="18">
        <v>104500</v>
      </c>
      <c r="D26" s="12">
        <v>1.5</v>
      </c>
      <c r="E26" s="18">
        <f t="shared" ref="E26:E37" si="2">SUM(C26*D26)</f>
        <v>156750</v>
      </c>
      <c r="F26" s="18">
        <f t="shared" si="0"/>
        <v>47025</v>
      </c>
      <c r="G26" s="18">
        <f t="shared" si="1"/>
        <v>2163150</v>
      </c>
    </row>
    <row r="27" spans="1:7" ht="42" customHeight="1">
      <c r="A27" s="12">
        <v>4</v>
      </c>
      <c r="B27" s="13" t="s">
        <v>5</v>
      </c>
      <c r="C27" s="18">
        <v>130952</v>
      </c>
      <c r="D27" s="12">
        <v>6.72</v>
      </c>
      <c r="E27" s="18">
        <f t="shared" si="2"/>
        <v>879997.43999999994</v>
      </c>
      <c r="F27" s="18">
        <f t="shared" si="0"/>
        <v>263999.23199999996</v>
      </c>
      <c r="G27" s="18">
        <f t="shared" si="1"/>
        <v>12143964.671999998</v>
      </c>
    </row>
    <row r="28" spans="1:7" ht="43.5" customHeight="1">
      <c r="A28" s="12">
        <v>5</v>
      </c>
      <c r="B28" s="13" t="s">
        <v>6</v>
      </c>
      <c r="C28" s="18">
        <v>104000</v>
      </c>
      <c r="D28" s="12">
        <v>6</v>
      </c>
      <c r="E28" s="18">
        <f t="shared" si="2"/>
        <v>624000</v>
      </c>
      <c r="F28" s="18">
        <f t="shared" si="0"/>
        <v>187200</v>
      </c>
      <c r="G28" s="18">
        <f t="shared" si="1"/>
        <v>8611200</v>
      </c>
    </row>
    <row r="29" spans="1:7" ht="38.2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2"/>
        <v>104500</v>
      </c>
      <c r="F29" s="18">
        <f t="shared" si="0"/>
        <v>31350</v>
      </c>
      <c r="G29" s="18">
        <f t="shared" si="1"/>
        <v>1442100</v>
      </c>
    </row>
    <row r="30" spans="1:7" ht="22.5" hidden="1" customHeight="1">
      <c r="A30" s="12"/>
      <c r="B30" s="13"/>
      <c r="C30" s="18"/>
      <c r="D30" s="12"/>
      <c r="E30" s="18"/>
      <c r="F30" s="18">
        <f t="shared" si="0"/>
        <v>0</v>
      </c>
      <c r="G30" s="18">
        <f t="shared" si="1"/>
        <v>0</v>
      </c>
    </row>
    <row r="31" spans="1:7" ht="40.5" customHeight="1">
      <c r="A31" s="12">
        <v>7</v>
      </c>
      <c r="B31" s="13" t="s">
        <v>12</v>
      </c>
      <c r="C31" s="18">
        <v>104000</v>
      </c>
      <c r="D31" s="12">
        <v>0.25</v>
      </c>
      <c r="E31" s="18">
        <f t="shared" si="2"/>
        <v>26000</v>
      </c>
      <c r="F31" s="18">
        <f t="shared" si="0"/>
        <v>7800</v>
      </c>
      <c r="G31" s="18">
        <f t="shared" si="1"/>
        <v>358800</v>
      </c>
    </row>
    <row r="32" spans="1:7" ht="41.25" customHeight="1">
      <c r="A32" s="12">
        <v>8</v>
      </c>
      <c r="B32" s="13" t="s">
        <v>9</v>
      </c>
      <c r="C32" s="18">
        <v>104000</v>
      </c>
      <c r="D32" s="12">
        <v>1</v>
      </c>
      <c r="E32" s="18">
        <f t="shared" si="2"/>
        <v>104000</v>
      </c>
      <c r="F32" s="18">
        <f t="shared" si="0"/>
        <v>31200</v>
      </c>
      <c r="G32" s="18">
        <f t="shared" si="1"/>
        <v>1435200</v>
      </c>
    </row>
    <row r="33" spans="1:7" ht="39" customHeight="1">
      <c r="A33" s="12">
        <v>9</v>
      </c>
      <c r="B33" s="13" t="s">
        <v>10</v>
      </c>
      <c r="C33" s="18">
        <v>104000</v>
      </c>
      <c r="D33" s="12">
        <v>1</v>
      </c>
      <c r="E33" s="18">
        <f t="shared" si="2"/>
        <v>104000</v>
      </c>
      <c r="F33" s="18">
        <f t="shared" si="0"/>
        <v>31200</v>
      </c>
      <c r="G33" s="18">
        <f t="shared" si="1"/>
        <v>1435200</v>
      </c>
    </row>
    <row r="34" spans="1:7" ht="39.75" customHeight="1">
      <c r="A34" s="12">
        <v>10</v>
      </c>
      <c r="B34" s="13" t="s">
        <v>14</v>
      </c>
      <c r="C34" s="18">
        <v>104000</v>
      </c>
      <c r="D34" s="12">
        <v>0.5</v>
      </c>
      <c r="E34" s="18">
        <f t="shared" si="2"/>
        <v>52000</v>
      </c>
      <c r="F34" s="18">
        <f t="shared" si="0"/>
        <v>15600</v>
      </c>
      <c r="G34" s="18">
        <f t="shared" si="1"/>
        <v>717600</v>
      </c>
    </row>
    <row r="35" spans="1:7" ht="36" customHeight="1">
      <c r="A35" s="12">
        <v>11</v>
      </c>
      <c r="B35" s="13" t="s">
        <v>45</v>
      </c>
      <c r="C35" s="18">
        <v>104000</v>
      </c>
      <c r="D35" s="12">
        <v>1</v>
      </c>
      <c r="E35" s="18">
        <f t="shared" si="2"/>
        <v>104000</v>
      </c>
      <c r="F35" s="18">
        <f t="shared" si="0"/>
        <v>31200</v>
      </c>
      <c r="G35" s="18">
        <f t="shared" si="1"/>
        <v>1435200</v>
      </c>
    </row>
    <row r="36" spans="1:7" ht="23.25" hidden="1" customHeight="1">
      <c r="A36" s="12"/>
      <c r="B36" s="13"/>
      <c r="C36" s="18"/>
      <c r="D36" s="12"/>
      <c r="E36" s="18"/>
      <c r="F36" s="18">
        <f t="shared" si="0"/>
        <v>0</v>
      </c>
      <c r="G36" s="18">
        <f t="shared" si="1"/>
        <v>0</v>
      </c>
    </row>
    <row r="37" spans="1:7" ht="38.25" customHeight="1">
      <c r="A37" s="12">
        <v>12</v>
      </c>
      <c r="B37" s="13" t="s">
        <v>46</v>
      </c>
      <c r="C37" s="18">
        <v>104000</v>
      </c>
      <c r="D37" s="12">
        <v>1</v>
      </c>
      <c r="E37" s="18">
        <f t="shared" si="2"/>
        <v>104000</v>
      </c>
      <c r="F37" s="18">
        <f t="shared" si="0"/>
        <v>31200</v>
      </c>
      <c r="G37" s="18">
        <f t="shared" si="1"/>
        <v>1435200</v>
      </c>
    </row>
    <row r="38" spans="1:7" ht="42.75" customHeight="1">
      <c r="A38" s="21"/>
      <c r="B38" s="19" t="s">
        <v>13</v>
      </c>
      <c r="C38" s="20"/>
      <c r="D38" s="21">
        <f>SUM(D24:D37)</f>
        <v>21.97</v>
      </c>
      <c r="E38" s="20">
        <f>SUM(E24:E37)</f>
        <v>2502897.44</v>
      </c>
      <c r="F38" s="20">
        <f>SUM(F24:F37)</f>
        <v>750869.23199999996</v>
      </c>
      <c r="G38" s="20">
        <f>SUM(G24:G37)</f>
        <v>34539984.671999998</v>
      </c>
    </row>
    <row r="39" spans="1:7" ht="27" customHeight="1">
      <c r="A39" s="14"/>
      <c r="B39" s="14"/>
      <c r="C39" s="14"/>
      <c r="D39" s="14"/>
      <c r="E39" s="14"/>
      <c r="F39" s="14"/>
      <c r="G39" s="7"/>
    </row>
    <row r="40" spans="1:7" ht="51.75" customHeight="1">
      <c r="A40" s="10"/>
      <c r="B40" s="92"/>
      <c r="C40" s="92"/>
      <c r="D40" s="92"/>
      <c r="E40" s="93"/>
      <c r="F40" s="93"/>
      <c r="G40" s="94"/>
    </row>
    <row r="41" spans="1:7" ht="142.5" customHeight="1">
      <c r="A41" s="10"/>
      <c r="B41" s="103" t="s">
        <v>120</v>
      </c>
      <c r="C41" s="104"/>
      <c r="D41" s="104"/>
      <c r="E41" s="104"/>
      <c r="F41" s="104"/>
      <c r="G41" s="104"/>
    </row>
    <row r="42" spans="1:7" ht="22.5" customHeight="1">
      <c r="A42" s="10"/>
      <c r="B42" s="97"/>
      <c r="C42" s="98"/>
      <c r="D42" s="98"/>
      <c r="E42" s="98"/>
      <c r="F42" s="98"/>
      <c r="G42" s="98"/>
    </row>
    <row r="43" spans="1:7" ht="21.75" customHeight="1">
      <c r="A43" s="10"/>
      <c r="B43" s="97"/>
      <c r="C43" s="98"/>
      <c r="D43" s="98"/>
      <c r="E43" s="98"/>
      <c r="F43" s="98"/>
      <c r="G43" s="98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 ht="20.25">
      <c r="A46" s="10"/>
      <c r="B46" s="2"/>
      <c r="C46" s="2"/>
      <c r="D46" s="2"/>
      <c r="E46" s="10"/>
      <c r="F46" s="10"/>
      <c r="G46" s="7"/>
    </row>
    <row r="47" spans="1:7" ht="20.25">
      <c r="A47" s="10"/>
      <c r="B47" s="2"/>
      <c r="C47" s="2"/>
      <c r="D47" s="2"/>
      <c r="E47" s="10"/>
      <c r="F47" s="10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 ht="16.5">
      <c r="A49" s="7"/>
      <c r="B49" s="7"/>
      <c r="C49" s="7"/>
      <c r="D49" s="7"/>
      <c r="E49" s="3"/>
      <c r="F49" s="3"/>
      <c r="G49" s="7"/>
    </row>
    <row r="50" spans="1:7" ht="16.5">
      <c r="A50" s="7"/>
      <c r="B50" s="7"/>
      <c r="C50" s="7"/>
      <c r="D50" s="7"/>
      <c r="E50" s="3"/>
      <c r="F50" s="3"/>
      <c r="G50" s="7"/>
    </row>
    <row r="51" spans="1:7">
      <c r="A51" s="7"/>
      <c r="B51" s="7"/>
      <c r="C51" s="7"/>
      <c r="D51" s="7"/>
      <c r="E51" s="7"/>
      <c r="F51" s="7"/>
      <c r="G51" s="7"/>
    </row>
  </sheetData>
  <mergeCells count="7">
    <mergeCell ref="B42:G42"/>
    <mergeCell ref="B43:G43"/>
    <mergeCell ref="A15:E15"/>
    <mergeCell ref="A16:E16"/>
    <mergeCell ref="A17:E17"/>
    <mergeCell ref="A18:E18"/>
    <mergeCell ref="B41:G41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H49"/>
  <sheetViews>
    <sheetView view="pageBreakPreview" topLeftCell="A34" zoomScaleSheetLayoutView="100" workbookViewId="0">
      <selection activeCell="J40" sqref="J40"/>
    </sheetView>
  </sheetViews>
  <sheetFormatPr defaultRowHeight="15"/>
  <cols>
    <col min="1" max="1" width="7" customWidth="1"/>
    <col min="2" max="2" width="36.42578125" customWidth="1"/>
    <col min="3" max="3" width="22.7109375" customWidth="1"/>
    <col min="4" max="4" width="22.28515625" customWidth="1"/>
    <col min="5" max="6" width="23.5703125" customWidth="1"/>
    <col min="7" max="7" width="25.28515625" customWidth="1"/>
  </cols>
  <sheetData>
    <row r="1" spans="1:7" ht="20.25">
      <c r="E1" s="83"/>
      <c r="F1" s="83"/>
      <c r="G1" s="33"/>
    </row>
    <row r="2" spans="1:7" ht="20.25">
      <c r="E2" s="90" t="s">
        <v>140</v>
      </c>
      <c r="F2" s="83"/>
      <c r="G2" s="83"/>
    </row>
    <row r="3" spans="1:7" ht="20.25">
      <c r="E3" s="83" t="s">
        <v>0</v>
      </c>
      <c r="F3" s="83"/>
      <c r="G3" s="83"/>
    </row>
    <row r="4" spans="1:7" ht="20.25">
      <c r="E4" s="83" t="s">
        <v>1</v>
      </c>
      <c r="F4" s="83"/>
      <c r="G4" s="83"/>
    </row>
    <row r="5" spans="1:7" ht="20.25">
      <c r="E5" s="83" t="s">
        <v>128</v>
      </c>
      <c r="F5" s="83"/>
      <c r="G5" s="83"/>
    </row>
    <row r="6" spans="1:7" ht="20.25">
      <c r="A6" s="5"/>
      <c r="B6" s="5"/>
      <c r="C6" s="5"/>
      <c r="D6" s="5"/>
      <c r="E6" s="83" t="s">
        <v>92</v>
      </c>
      <c r="F6" s="83"/>
      <c r="G6" s="83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83"/>
      <c r="F8" s="83"/>
      <c r="G8" s="2"/>
    </row>
    <row r="9" spans="1:7" ht="20.25">
      <c r="A9" s="5"/>
      <c r="B9" s="5"/>
      <c r="C9" s="5"/>
      <c r="D9" s="7"/>
      <c r="E9" s="90" t="s">
        <v>59</v>
      </c>
      <c r="F9" s="83"/>
      <c r="G9" s="2"/>
    </row>
    <row r="10" spans="1:7" ht="20.25">
      <c r="A10" s="5"/>
      <c r="B10" s="5"/>
      <c r="C10" s="5"/>
      <c r="D10" s="7"/>
      <c r="E10" s="83" t="s">
        <v>0</v>
      </c>
      <c r="F10" s="83"/>
      <c r="G10" s="2"/>
    </row>
    <row r="11" spans="1:7" ht="20.25">
      <c r="A11" s="5"/>
      <c r="B11" s="5"/>
      <c r="C11" s="5"/>
      <c r="D11" s="7"/>
      <c r="E11" s="83" t="s">
        <v>1</v>
      </c>
      <c r="F11" s="83"/>
      <c r="G11" s="2"/>
    </row>
    <row r="12" spans="1:7" ht="20.25">
      <c r="A12" s="5"/>
      <c r="B12" s="5"/>
      <c r="C12" s="5"/>
      <c r="D12" s="5"/>
      <c r="E12" s="83" t="s">
        <v>47</v>
      </c>
      <c r="F12" s="83"/>
      <c r="G12" s="2"/>
    </row>
    <row r="13" spans="1:7" ht="20.25">
      <c r="A13" s="5"/>
      <c r="B13" s="5"/>
      <c r="C13" s="5"/>
      <c r="D13" s="5"/>
      <c r="E13" s="83" t="s">
        <v>54</v>
      </c>
      <c r="F13" s="83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8" customHeight="1">
      <c r="A15" s="105" t="s">
        <v>2</v>
      </c>
      <c r="B15" s="105"/>
      <c r="C15" s="105"/>
      <c r="D15" s="105"/>
      <c r="E15" s="105"/>
      <c r="F15" s="77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78"/>
      <c r="G16" s="7"/>
    </row>
    <row r="17" spans="1:7" ht="20.25">
      <c r="A17" s="100"/>
      <c r="B17" s="100"/>
      <c r="C17" s="100"/>
      <c r="D17" s="100"/>
      <c r="E17" s="100"/>
      <c r="F17" s="79"/>
      <c r="G17" s="7"/>
    </row>
    <row r="18" spans="1:7" ht="31.5" customHeight="1">
      <c r="A18" s="107" t="s">
        <v>28</v>
      </c>
      <c r="B18" s="107"/>
      <c r="C18" s="107"/>
      <c r="D18" s="107"/>
      <c r="E18" s="107"/>
      <c r="F18" s="80"/>
      <c r="G18" s="7"/>
    </row>
    <row r="19" spans="1:7" ht="30" customHeight="1">
      <c r="A19" s="79"/>
      <c r="B19" s="79"/>
      <c r="C19" s="9" t="s">
        <v>16</v>
      </c>
      <c r="D19" s="79"/>
      <c r="E19" s="79"/>
      <c r="F19" s="79"/>
      <c r="G19" s="26"/>
    </row>
    <row r="20" spans="1:7" ht="27.75" customHeight="1">
      <c r="A20" s="2"/>
      <c r="B20" s="10" t="s">
        <v>20</v>
      </c>
      <c r="C20" s="15">
        <v>28</v>
      </c>
      <c r="D20" s="2"/>
      <c r="E20" s="2"/>
      <c r="F20" s="2"/>
      <c r="G20" s="27"/>
    </row>
    <row r="21" spans="1:7" ht="20.25">
      <c r="A21" s="10"/>
      <c r="B21" s="2"/>
      <c r="C21" s="2"/>
      <c r="D21" s="2"/>
      <c r="E21" s="2"/>
      <c r="F21" s="2"/>
      <c r="G21" s="26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129</v>
      </c>
    </row>
    <row r="24" spans="1:7" ht="57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v>139150</v>
      </c>
      <c r="F24" s="18">
        <f>SUM(E24*30%)</f>
        <v>41745</v>
      </c>
      <c r="G24" s="18">
        <f>+E24*12+F24*6</f>
        <v>1920270</v>
      </c>
    </row>
    <row r="25" spans="1:7" ht="54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5" si="0">SUM(C25*D25)</f>
        <v>104500</v>
      </c>
      <c r="F25" s="18">
        <f t="shared" ref="F25:F36" si="1">SUM(E25*30%)</f>
        <v>31350</v>
      </c>
      <c r="G25" s="18">
        <f t="shared" ref="G25:G35" si="2">+E25*12+F25*6</f>
        <v>1442100</v>
      </c>
    </row>
    <row r="26" spans="1:7" ht="48" customHeight="1">
      <c r="A26" s="12">
        <v>3</v>
      </c>
      <c r="B26" s="13" t="s">
        <v>7</v>
      </c>
      <c r="C26" s="18">
        <v>104500</v>
      </c>
      <c r="D26" s="12">
        <v>1.5</v>
      </c>
      <c r="E26" s="18">
        <f t="shared" si="0"/>
        <v>156750</v>
      </c>
      <c r="F26" s="18">
        <f t="shared" si="1"/>
        <v>47025</v>
      </c>
      <c r="G26" s="18">
        <f t="shared" si="2"/>
        <v>2163150</v>
      </c>
    </row>
    <row r="27" spans="1:7" ht="53.25" customHeight="1">
      <c r="A27" s="12">
        <v>4</v>
      </c>
      <c r="B27" s="13" t="s">
        <v>5</v>
      </c>
      <c r="C27" s="18">
        <v>130952</v>
      </c>
      <c r="D27" s="12">
        <v>6.72</v>
      </c>
      <c r="E27" s="18">
        <f t="shared" si="0"/>
        <v>879997.43999999994</v>
      </c>
      <c r="F27" s="18">
        <f t="shared" si="1"/>
        <v>263999.23199999996</v>
      </c>
      <c r="G27" s="18">
        <f t="shared" si="2"/>
        <v>12143964.671999998</v>
      </c>
    </row>
    <row r="28" spans="1:7" ht="42.75" customHeight="1">
      <c r="A28" s="12">
        <v>5</v>
      </c>
      <c r="B28" s="13" t="s">
        <v>6</v>
      </c>
      <c r="C28" s="18">
        <v>104000</v>
      </c>
      <c r="D28" s="12">
        <v>6</v>
      </c>
      <c r="E28" s="18">
        <f t="shared" si="0"/>
        <v>624000</v>
      </c>
      <c r="F28" s="18">
        <f t="shared" si="1"/>
        <v>187200</v>
      </c>
      <c r="G28" s="18">
        <f t="shared" si="2"/>
        <v>8611200</v>
      </c>
    </row>
    <row r="29" spans="1:7" ht="52.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7" ht="51" customHeight="1">
      <c r="A30" s="12">
        <v>7</v>
      </c>
      <c r="B30" s="13" t="s">
        <v>12</v>
      </c>
      <c r="C30" s="18">
        <v>104000</v>
      </c>
      <c r="D30" s="12">
        <v>0.25</v>
      </c>
      <c r="E30" s="18">
        <f t="shared" si="0"/>
        <v>26000</v>
      </c>
      <c r="F30" s="18">
        <f t="shared" si="1"/>
        <v>7800</v>
      </c>
      <c r="G30" s="18">
        <f t="shared" si="2"/>
        <v>358800</v>
      </c>
    </row>
    <row r="31" spans="1:7" ht="48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7" ht="48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8" ht="51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8" ht="48.75" customHeight="1">
      <c r="A34" s="12">
        <v>11</v>
      </c>
      <c r="B34" s="13" t="s">
        <v>45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8" ht="50.2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8" ht="48" customHeight="1">
      <c r="A36" s="12"/>
      <c r="B36" s="19" t="s">
        <v>13</v>
      </c>
      <c r="C36" s="21"/>
      <c r="D36" s="21">
        <f>SUM(D24:D35)</f>
        <v>21.97</v>
      </c>
      <c r="E36" s="20">
        <f>SUM(E24:E35)</f>
        <v>2502897.44</v>
      </c>
      <c r="F36" s="20">
        <f t="shared" si="1"/>
        <v>750869.23199999996</v>
      </c>
      <c r="G36" s="20">
        <f>SUM(G24:G35)</f>
        <v>34539984.671999998</v>
      </c>
    </row>
    <row r="37" spans="1:8" ht="28.5" customHeight="1">
      <c r="A37" s="14"/>
      <c r="B37" s="14"/>
      <c r="C37" s="14"/>
      <c r="D37" s="14"/>
      <c r="E37" s="14"/>
      <c r="F37" s="14"/>
      <c r="G37" s="7"/>
    </row>
    <row r="38" spans="1:8" ht="20.25">
      <c r="A38" s="10"/>
      <c r="B38" s="10"/>
      <c r="C38" s="10"/>
      <c r="D38" s="10"/>
      <c r="E38" s="2"/>
      <c r="F38" s="2"/>
      <c r="G38" s="7"/>
    </row>
    <row r="39" spans="1:8" ht="24" customHeight="1">
      <c r="A39" s="92"/>
      <c r="B39" s="92"/>
      <c r="C39" s="108"/>
      <c r="D39" s="109"/>
      <c r="E39" s="109"/>
      <c r="F39" s="109"/>
      <c r="G39" s="109"/>
      <c r="H39" s="109"/>
    </row>
    <row r="40" spans="1:8" ht="132.75" customHeight="1">
      <c r="A40" s="36"/>
      <c r="B40" s="103" t="s">
        <v>120</v>
      </c>
      <c r="C40" s="104"/>
      <c r="D40" s="104"/>
      <c r="E40" s="104"/>
      <c r="F40" s="104"/>
      <c r="G40" s="104"/>
      <c r="H40" s="94"/>
    </row>
    <row r="41" spans="1:8" ht="20.25">
      <c r="A41" s="10"/>
      <c r="B41" s="2"/>
      <c r="C41" s="2"/>
      <c r="D41" s="2"/>
      <c r="E41" s="10"/>
      <c r="F41" s="10"/>
      <c r="G41" s="7"/>
    </row>
    <row r="42" spans="1:8" ht="20.25">
      <c r="A42" s="10"/>
      <c r="B42" s="2"/>
      <c r="C42" s="2"/>
      <c r="D42" s="2"/>
      <c r="E42" s="10"/>
      <c r="F42" s="10"/>
      <c r="G42" s="7"/>
    </row>
    <row r="43" spans="1:8" ht="20.25">
      <c r="A43" s="10"/>
      <c r="B43" s="2"/>
      <c r="C43" s="2"/>
      <c r="D43" s="2"/>
      <c r="E43" s="10"/>
      <c r="F43" s="10"/>
      <c r="G43" s="7"/>
    </row>
    <row r="44" spans="1:8" ht="20.25">
      <c r="A44" s="10"/>
      <c r="B44" s="2"/>
      <c r="C44" s="2"/>
      <c r="D44" s="2"/>
      <c r="E44" s="10"/>
      <c r="F44" s="10"/>
      <c r="G44" s="7"/>
    </row>
    <row r="45" spans="1:8" ht="20.25">
      <c r="A45" s="10"/>
      <c r="B45" s="2"/>
      <c r="C45" s="2"/>
      <c r="D45" s="2"/>
      <c r="E45" s="10"/>
      <c r="F45" s="10"/>
      <c r="G45" s="7"/>
    </row>
    <row r="46" spans="1:8">
      <c r="A46" s="7"/>
      <c r="B46" s="7"/>
      <c r="C46" s="7"/>
      <c r="D46" s="7"/>
      <c r="E46" s="7"/>
      <c r="F46" s="7"/>
      <c r="G46" s="7"/>
    </row>
    <row r="47" spans="1:8" ht="16.5">
      <c r="A47" s="7"/>
      <c r="B47" s="7"/>
      <c r="C47" s="7"/>
      <c r="D47" s="7"/>
      <c r="E47" s="3"/>
      <c r="F47" s="3"/>
      <c r="G47" s="7"/>
    </row>
    <row r="48" spans="1:8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6">
    <mergeCell ref="B40:G40"/>
    <mergeCell ref="A15:E15"/>
    <mergeCell ref="A16:E16"/>
    <mergeCell ref="A17:E17"/>
    <mergeCell ref="A18:E18"/>
    <mergeCell ref="C39:H39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G47"/>
  <sheetViews>
    <sheetView topLeftCell="A28" zoomScaleSheetLayoutView="100" workbookViewId="0">
      <selection activeCell="G35" sqref="G35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140625" customWidth="1"/>
    <col min="7" max="7" width="28" customWidth="1"/>
  </cols>
  <sheetData>
    <row r="1" spans="1:7" ht="18.75">
      <c r="E1" s="33"/>
      <c r="F1" s="33"/>
      <c r="G1" s="33"/>
    </row>
    <row r="2" spans="1:7" ht="20.25">
      <c r="E2" s="90" t="s">
        <v>132</v>
      </c>
      <c r="F2" s="52"/>
      <c r="G2" s="2"/>
    </row>
    <row r="3" spans="1:7" ht="20.25">
      <c r="A3" s="1"/>
      <c r="B3" s="1"/>
      <c r="C3" s="1"/>
      <c r="D3" s="1"/>
      <c r="E3" s="52" t="s">
        <v>0</v>
      </c>
      <c r="F3" s="52"/>
      <c r="G3" s="2"/>
    </row>
    <row r="4" spans="1:7" ht="20.25">
      <c r="A4" s="5"/>
      <c r="B4" s="5"/>
      <c r="C4" s="5"/>
      <c r="D4" s="7"/>
      <c r="E4" s="52" t="s">
        <v>1</v>
      </c>
      <c r="F4" s="52"/>
      <c r="G4" s="2"/>
    </row>
    <row r="5" spans="1:7" ht="20.25">
      <c r="A5" s="5"/>
      <c r="B5" s="5"/>
      <c r="C5" s="5"/>
      <c r="D5" s="7"/>
      <c r="E5" s="52" t="s">
        <v>67</v>
      </c>
      <c r="F5" s="52"/>
      <c r="G5" s="2"/>
    </row>
    <row r="6" spans="1:7" ht="20.25">
      <c r="A6" s="5"/>
      <c r="B6" s="5"/>
      <c r="C6" s="5"/>
      <c r="D6" s="7"/>
      <c r="E6" s="74" t="s">
        <v>71</v>
      </c>
      <c r="F6" s="52"/>
      <c r="G6" s="2"/>
    </row>
    <row r="7" spans="1:7" ht="20.25">
      <c r="A7" s="5"/>
      <c r="B7" s="5"/>
      <c r="C7" s="5"/>
      <c r="D7" s="7"/>
      <c r="E7" s="52"/>
      <c r="F7" s="52"/>
      <c r="G7" s="2"/>
    </row>
    <row r="8" spans="1:7" ht="20.25">
      <c r="A8" s="5"/>
      <c r="B8" s="5"/>
      <c r="C8" s="5"/>
      <c r="D8" s="7"/>
      <c r="E8" s="90" t="s">
        <v>135</v>
      </c>
      <c r="F8" s="74"/>
      <c r="G8" s="2"/>
    </row>
    <row r="9" spans="1:7" ht="24.75" customHeight="1">
      <c r="A9" s="5"/>
      <c r="B9" s="5"/>
      <c r="C9" s="5"/>
      <c r="D9" s="5"/>
      <c r="E9" s="74" t="s">
        <v>0</v>
      </c>
      <c r="F9" s="74"/>
      <c r="G9" s="2"/>
    </row>
    <row r="10" spans="1:7" ht="24.75" customHeight="1">
      <c r="A10" s="5"/>
      <c r="B10" s="5"/>
      <c r="C10" s="5"/>
      <c r="D10" s="5"/>
      <c r="E10" s="74" t="s">
        <v>1</v>
      </c>
      <c r="F10" s="74"/>
      <c r="G10" s="2"/>
    </row>
    <row r="11" spans="1:7" ht="23.25" customHeight="1">
      <c r="A11" s="5"/>
      <c r="B11" s="5"/>
      <c r="C11" s="5"/>
      <c r="D11" s="5"/>
      <c r="E11" s="74" t="s">
        <v>89</v>
      </c>
      <c r="F11" s="74"/>
      <c r="G11" s="74"/>
    </row>
    <row r="12" spans="1:7" ht="23.25" customHeight="1">
      <c r="A12" s="5"/>
      <c r="B12" s="5"/>
      <c r="C12" s="5"/>
      <c r="D12" s="5"/>
      <c r="E12" s="74" t="s">
        <v>90</v>
      </c>
      <c r="F12" s="74"/>
      <c r="G12" s="74"/>
    </row>
    <row r="13" spans="1:7" ht="29.25" customHeight="1">
      <c r="A13" s="5"/>
      <c r="B13" s="5"/>
      <c r="C13" s="5"/>
      <c r="D13" s="5"/>
      <c r="E13" s="74"/>
      <c r="F13" s="74"/>
      <c r="G13" s="2"/>
    </row>
    <row r="14" spans="1:7" ht="40.5" customHeight="1">
      <c r="A14" s="105" t="s">
        <v>2</v>
      </c>
      <c r="B14" s="105"/>
      <c r="C14" s="105"/>
      <c r="D14" s="105"/>
      <c r="E14" s="105"/>
      <c r="F14" s="48"/>
      <c r="G14" s="7"/>
    </row>
    <row r="15" spans="1:7" ht="22.5">
      <c r="A15" s="106" t="s">
        <v>15</v>
      </c>
      <c r="B15" s="106"/>
      <c r="C15" s="106"/>
      <c r="D15" s="106"/>
      <c r="E15" s="106"/>
      <c r="F15" s="49"/>
      <c r="G15" s="7"/>
    </row>
    <row r="16" spans="1:7" ht="20.25">
      <c r="A16" s="100"/>
      <c r="B16" s="100"/>
      <c r="C16" s="100"/>
      <c r="D16" s="100"/>
      <c r="E16" s="100"/>
      <c r="F16" s="47"/>
      <c r="G16" s="7"/>
    </row>
    <row r="17" spans="1:7" ht="25.5">
      <c r="A17" s="107" t="s">
        <v>35</v>
      </c>
      <c r="B17" s="107"/>
      <c r="C17" s="107"/>
      <c r="D17" s="107"/>
      <c r="E17" s="107"/>
      <c r="F17" s="50"/>
      <c r="G17" s="7"/>
    </row>
    <row r="18" spans="1:7" ht="20.25">
      <c r="A18" s="47"/>
      <c r="B18" s="47"/>
      <c r="C18" s="9" t="s">
        <v>16</v>
      </c>
      <c r="D18" s="47"/>
      <c r="E18" s="47"/>
      <c r="F18" s="47"/>
      <c r="G18" s="7"/>
    </row>
    <row r="19" spans="1:7" ht="20.25">
      <c r="A19" s="2"/>
      <c r="B19" s="10" t="s">
        <v>22</v>
      </c>
      <c r="C19" s="15">
        <v>28</v>
      </c>
      <c r="D19" s="2"/>
      <c r="E19" s="2"/>
      <c r="F19" s="2"/>
      <c r="G19" s="7"/>
    </row>
    <row r="20" spans="1:7" ht="20.25">
      <c r="A20" s="10"/>
      <c r="B20" s="2"/>
      <c r="C20" s="2"/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65.25" customHeight="1">
      <c r="A22" s="11" t="s">
        <v>3</v>
      </c>
      <c r="B22" s="11" t="s">
        <v>17</v>
      </c>
      <c r="C22" s="11" t="s">
        <v>18</v>
      </c>
      <c r="D22" s="11" t="s">
        <v>19</v>
      </c>
      <c r="E22" s="11" t="s">
        <v>108</v>
      </c>
      <c r="F22" s="11" t="s">
        <v>72</v>
      </c>
      <c r="G22" s="11" t="s">
        <v>112</v>
      </c>
    </row>
    <row r="23" spans="1:7" ht="32.25" customHeight="1">
      <c r="A23" s="12">
        <v>1</v>
      </c>
      <c r="B23" s="13" t="s">
        <v>4</v>
      </c>
      <c r="C23" s="18">
        <v>139150</v>
      </c>
      <c r="D23" s="12">
        <v>1</v>
      </c>
      <c r="E23" s="18">
        <f>SUM(C23*D23)</f>
        <v>139150</v>
      </c>
      <c r="F23" s="18">
        <f>SUM(E23*30%)</f>
        <v>41745</v>
      </c>
      <c r="G23" s="18">
        <f>+E23*12+F23*6</f>
        <v>1920270</v>
      </c>
    </row>
    <row r="24" spans="1:7" ht="37.5" customHeight="1">
      <c r="A24" s="12">
        <v>2</v>
      </c>
      <c r="B24" s="13" t="s">
        <v>11</v>
      </c>
      <c r="C24" s="18">
        <v>104500</v>
      </c>
      <c r="D24" s="12">
        <v>1</v>
      </c>
      <c r="E24" s="18">
        <f>SUM(C24*D24)</f>
        <v>104500</v>
      </c>
      <c r="F24" s="18">
        <f t="shared" ref="F24:F33" si="0">SUM(E24*30%)</f>
        <v>31350</v>
      </c>
      <c r="G24" s="18">
        <f t="shared" ref="G24:G33" si="1">+E24*12+F24*6</f>
        <v>1442100</v>
      </c>
    </row>
    <row r="25" spans="1:7" ht="37.5" customHeight="1">
      <c r="A25" s="12">
        <v>3</v>
      </c>
      <c r="B25" s="13" t="s">
        <v>7</v>
      </c>
      <c r="C25" s="18">
        <v>104500</v>
      </c>
      <c r="D25" s="12">
        <v>1.5</v>
      </c>
      <c r="E25" s="18">
        <f t="shared" ref="E25:E33" si="2">SUM(C25*D25)</f>
        <v>156750</v>
      </c>
      <c r="F25" s="18">
        <f t="shared" si="0"/>
        <v>47025</v>
      </c>
      <c r="G25" s="18">
        <f t="shared" si="1"/>
        <v>2163150</v>
      </c>
    </row>
    <row r="26" spans="1:7" ht="38.25" customHeight="1">
      <c r="A26" s="12">
        <v>4</v>
      </c>
      <c r="B26" s="13" t="s">
        <v>5</v>
      </c>
      <c r="C26" s="18">
        <v>130952</v>
      </c>
      <c r="D26" s="12">
        <v>6.72</v>
      </c>
      <c r="E26" s="18">
        <f t="shared" si="2"/>
        <v>879997.43999999994</v>
      </c>
      <c r="F26" s="18">
        <f t="shared" si="0"/>
        <v>263999.23199999996</v>
      </c>
      <c r="G26" s="18">
        <f t="shared" si="1"/>
        <v>12143964.671999998</v>
      </c>
    </row>
    <row r="27" spans="1:7" ht="33" customHeight="1">
      <c r="A27" s="12">
        <v>5</v>
      </c>
      <c r="B27" s="13" t="s">
        <v>6</v>
      </c>
      <c r="C27" s="18">
        <v>104000</v>
      </c>
      <c r="D27" s="12">
        <v>6</v>
      </c>
      <c r="E27" s="18">
        <f t="shared" si="2"/>
        <v>624000</v>
      </c>
      <c r="F27" s="18">
        <f t="shared" si="0"/>
        <v>187200</v>
      </c>
      <c r="G27" s="18">
        <f t="shared" si="1"/>
        <v>8611200</v>
      </c>
    </row>
    <row r="28" spans="1:7" ht="38.25" customHeight="1">
      <c r="A28" s="12">
        <v>6</v>
      </c>
      <c r="B28" s="13" t="s">
        <v>8</v>
      </c>
      <c r="C28" s="18">
        <v>104500</v>
      </c>
      <c r="D28" s="12">
        <v>1</v>
      </c>
      <c r="E28" s="18">
        <f t="shared" si="2"/>
        <v>104500</v>
      </c>
      <c r="F28" s="18">
        <f t="shared" si="0"/>
        <v>31350</v>
      </c>
      <c r="G28" s="18">
        <f t="shared" si="1"/>
        <v>1442100</v>
      </c>
    </row>
    <row r="29" spans="1:7" ht="39" customHeight="1">
      <c r="A29" s="12">
        <v>7</v>
      </c>
      <c r="B29" s="13" t="s">
        <v>9</v>
      </c>
      <c r="C29" s="18">
        <v>104000</v>
      </c>
      <c r="D29" s="12">
        <v>1</v>
      </c>
      <c r="E29" s="18">
        <f t="shared" si="2"/>
        <v>104000</v>
      </c>
      <c r="F29" s="18">
        <f t="shared" si="0"/>
        <v>31200</v>
      </c>
      <c r="G29" s="18">
        <f t="shared" si="1"/>
        <v>1435200</v>
      </c>
    </row>
    <row r="30" spans="1:7" ht="44.25" customHeight="1">
      <c r="A30" s="12">
        <v>8</v>
      </c>
      <c r="B30" s="13" t="s">
        <v>10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40.5" customHeight="1">
      <c r="A31" s="12">
        <v>9</v>
      </c>
      <c r="B31" s="13" t="s">
        <v>14</v>
      </c>
      <c r="C31" s="18">
        <v>104000</v>
      </c>
      <c r="D31" s="12">
        <v>0.5</v>
      </c>
      <c r="E31" s="18">
        <f t="shared" si="2"/>
        <v>52000</v>
      </c>
      <c r="F31" s="18">
        <f t="shared" si="0"/>
        <v>15600</v>
      </c>
      <c r="G31" s="18">
        <f t="shared" si="1"/>
        <v>717600</v>
      </c>
    </row>
    <row r="32" spans="1:7" ht="45" customHeight="1">
      <c r="A32" s="12">
        <v>10</v>
      </c>
      <c r="B32" s="13" t="s">
        <v>45</v>
      </c>
      <c r="C32" s="18">
        <v>104000</v>
      </c>
      <c r="D32" s="12">
        <v>1</v>
      </c>
      <c r="E32" s="18">
        <f t="shared" si="2"/>
        <v>104000</v>
      </c>
      <c r="F32" s="18">
        <f t="shared" si="0"/>
        <v>31200</v>
      </c>
      <c r="G32" s="18">
        <f t="shared" si="1"/>
        <v>1435200</v>
      </c>
    </row>
    <row r="33" spans="1:7" ht="40.5" customHeight="1">
      <c r="A33" s="12">
        <v>11</v>
      </c>
      <c r="B33" s="13" t="s">
        <v>46</v>
      </c>
      <c r="C33" s="18">
        <v>104000</v>
      </c>
      <c r="D33" s="12">
        <v>1</v>
      </c>
      <c r="E33" s="18">
        <f t="shared" si="2"/>
        <v>104000</v>
      </c>
      <c r="F33" s="18">
        <f t="shared" si="0"/>
        <v>31200</v>
      </c>
      <c r="G33" s="18">
        <f t="shared" si="1"/>
        <v>1435200</v>
      </c>
    </row>
    <row r="34" spans="1:7" ht="47.25" customHeight="1">
      <c r="A34" s="12"/>
      <c r="B34" s="19" t="s">
        <v>13</v>
      </c>
      <c r="C34" s="21"/>
      <c r="D34" s="21">
        <f>SUM(D23:D33)</f>
        <v>21.72</v>
      </c>
      <c r="E34" s="20">
        <f>SUM(E23:E33)</f>
        <v>2476897.44</v>
      </c>
      <c r="F34" s="20">
        <f>SUM(F23:F33)</f>
        <v>743069.23199999996</v>
      </c>
      <c r="G34" s="20">
        <f>SUM(G23:G33)</f>
        <v>34181184.671999998</v>
      </c>
    </row>
    <row r="35" spans="1:7" ht="46.5" customHeight="1">
      <c r="A35" s="14"/>
      <c r="B35" s="14"/>
      <c r="C35" s="14"/>
      <c r="D35" s="14"/>
      <c r="E35" s="14"/>
      <c r="F35" s="14"/>
      <c r="G35" s="7"/>
    </row>
    <row r="36" spans="1:7" ht="57.75" customHeight="1">
      <c r="A36" s="10"/>
      <c r="B36" s="92"/>
      <c r="C36" s="92"/>
      <c r="D36" s="92"/>
      <c r="E36" s="93"/>
      <c r="F36" s="93"/>
      <c r="G36" s="94"/>
    </row>
    <row r="37" spans="1:7" ht="135" customHeight="1">
      <c r="A37" s="10"/>
      <c r="B37" s="103" t="s">
        <v>120</v>
      </c>
      <c r="C37" s="104"/>
      <c r="D37" s="104"/>
      <c r="E37" s="104"/>
      <c r="F37" s="104"/>
      <c r="G37" s="104"/>
    </row>
    <row r="38" spans="1:7" ht="20.25" customHeight="1">
      <c r="A38" s="10"/>
      <c r="B38" s="30"/>
      <c r="C38" s="30"/>
      <c r="D38" s="30"/>
      <c r="E38" s="30"/>
      <c r="F38" s="30"/>
      <c r="G38" s="30"/>
    </row>
    <row r="39" spans="1:7" ht="20.25">
      <c r="A39" s="10"/>
      <c r="B39" s="2"/>
      <c r="C39" s="2"/>
      <c r="D39" s="2"/>
      <c r="E39" s="10"/>
      <c r="F39" s="10"/>
      <c r="G39" s="29"/>
    </row>
    <row r="40" spans="1:7" ht="20.25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 ht="16.5">
      <c r="A45" s="7"/>
      <c r="B45" s="7"/>
      <c r="C45" s="7"/>
      <c r="D45" s="7"/>
      <c r="E45" s="3"/>
      <c r="F45" s="3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>
      <c r="A47" s="7"/>
      <c r="B47" s="7"/>
      <c r="C47" s="7"/>
      <c r="D47" s="7"/>
      <c r="E47" s="7"/>
      <c r="F47" s="7"/>
      <c r="G47" s="7"/>
    </row>
  </sheetData>
  <mergeCells count="5">
    <mergeCell ref="A14:E14"/>
    <mergeCell ref="A15:E15"/>
    <mergeCell ref="A16:E16"/>
    <mergeCell ref="A17:E17"/>
    <mergeCell ref="B37:G37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H52"/>
  <sheetViews>
    <sheetView view="pageBreakPreview" topLeftCell="A31" zoomScaleSheetLayoutView="100" workbookViewId="0">
      <selection activeCell="H41" sqref="H41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28515625" customWidth="1"/>
    <col min="5" max="7" width="24.140625" customWidth="1"/>
  </cols>
  <sheetData>
    <row r="1" spans="1:7" ht="20.25">
      <c r="E1" s="52"/>
      <c r="F1" s="52"/>
      <c r="G1" s="33"/>
    </row>
    <row r="2" spans="1:7" ht="20.25">
      <c r="E2" s="90" t="s">
        <v>51</v>
      </c>
      <c r="F2" s="52"/>
      <c r="G2" s="33"/>
    </row>
    <row r="3" spans="1:7" ht="20.25">
      <c r="E3" s="52" t="s">
        <v>0</v>
      </c>
      <c r="F3" s="52"/>
      <c r="G3" s="33"/>
    </row>
    <row r="4" spans="1:7" ht="20.25">
      <c r="E4" s="52" t="s">
        <v>1</v>
      </c>
      <c r="F4" s="52"/>
      <c r="G4" s="2"/>
    </row>
    <row r="5" spans="1:7" ht="20.25">
      <c r="E5" s="52" t="s">
        <v>66</v>
      </c>
      <c r="F5" s="52"/>
      <c r="G5" s="2"/>
    </row>
    <row r="6" spans="1:7" ht="20.25">
      <c r="E6" s="74" t="s">
        <v>98</v>
      </c>
      <c r="F6" s="52"/>
      <c r="G6" s="2"/>
    </row>
    <row r="7" spans="1:7" ht="20.25">
      <c r="E7" s="52"/>
      <c r="F7" s="52"/>
      <c r="G7" s="2"/>
    </row>
    <row r="8" spans="1:7" ht="20.25">
      <c r="A8" s="5"/>
      <c r="B8" s="5"/>
      <c r="C8" s="5"/>
      <c r="D8" s="5"/>
      <c r="E8" s="90" t="s">
        <v>52</v>
      </c>
      <c r="F8" s="74"/>
      <c r="G8" s="33"/>
    </row>
    <row r="9" spans="1:7" ht="20.25">
      <c r="A9" s="5"/>
      <c r="B9" s="5"/>
      <c r="C9" s="5"/>
      <c r="D9" s="7"/>
      <c r="E9" s="74" t="s">
        <v>0</v>
      </c>
      <c r="F9" s="74"/>
      <c r="G9" s="33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7"/>
      <c r="E12" s="74" t="s">
        <v>90</v>
      </c>
      <c r="F12" s="74"/>
      <c r="G12" s="74"/>
    </row>
    <row r="13" spans="1:7" ht="20.25">
      <c r="A13" s="5"/>
      <c r="B13" s="5"/>
      <c r="C13" s="5"/>
      <c r="D13" s="7"/>
      <c r="E13" s="52"/>
      <c r="F13" s="52"/>
      <c r="G13" s="2"/>
    </row>
    <row r="14" spans="1:7" ht="30.75" customHeight="1">
      <c r="A14" s="5"/>
      <c r="B14" s="5"/>
      <c r="C14" s="5"/>
      <c r="D14" s="5"/>
      <c r="E14" s="52"/>
      <c r="F14" s="52"/>
      <c r="G14" s="2"/>
    </row>
    <row r="15" spans="1:7" ht="57" customHeight="1">
      <c r="A15" s="105" t="s">
        <v>2</v>
      </c>
      <c r="B15" s="105"/>
      <c r="C15" s="105"/>
      <c r="D15" s="105"/>
      <c r="E15" s="105"/>
      <c r="F15" s="48"/>
      <c r="G15" s="7"/>
    </row>
    <row r="16" spans="1:7" ht="45.75" customHeight="1">
      <c r="A16" s="106" t="s">
        <v>15</v>
      </c>
      <c r="B16" s="106"/>
      <c r="C16" s="106"/>
      <c r="D16" s="106"/>
      <c r="E16" s="106"/>
      <c r="F16" s="49"/>
      <c r="G16" s="7"/>
    </row>
    <row r="17" spans="1:7" ht="20.25">
      <c r="A17" s="100"/>
      <c r="B17" s="100"/>
      <c r="C17" s="100"/>
      <c r="D17" s="100"/>
      <c r="E17" s="100"/>
      <c r="F17" s="47"/>
      <c r="G17" s="7"/>
    </row>
    <row r="18" spans="1:7" ht="31.5" customHeight="1">
      <c r="A18" s="107" t="s">
        <v>130</v>
      </c>
      <c r="B18" s="107"/>
      <c r="C18" s="107"/>
      <c r="D18" s="107"/>
      <c r="E18" s="107"/>
      <c r="F18" s="50"/>
      <c r="G18" s="7"/>
    </row>
    <row r="19" spans="1:7" ht="23.25" customHeight="1">
      <c r="A19" s="47"/>
      <c r="B19" s="47"/>
      <c r="C19" s="9" t="s">
        <v>16</v>
      </c>
      <c r="D19" s="47"/>
      <c r="E19" s="47"/>
      <c r="F19" s="47"/>
      <c r="G19" s="7"/>
    </row>
    <row r="20" spans="1:7" ht="30.75" customHeight="1">
      <c r="A20" s="2"/>
      <c r="B20" s="10" t="s">
        <v>22</v>
      </c>
      <c r="C20" s="15">
        <v>20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108</v>
      </c>
      <c r="F23" s="11" t="s">
        <v>72</v>
      </c>
      <c r="G23" s="11" t="s">
        <v>104</v>
      </c>
    </row>
    <row r="24" spans="1:7" ht="46.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4.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29" si="0">SUM(C25*D25)</f>
        <v>104500</v>
      </c>
      <c r="F25" s="18">
        <f t="shared" ref="F25:F37" si="1">SUM(E25*30%)</f>
        <v>31350</v>
      </c>
      <c r="G25" s="18">
        <f t="shared" ref="G25:G37" si="2">+E25*12+F25*6</f>
        <v>1442100</v>
      </c>
    </row>
    <row r="26" spans="1:7" ht="36.75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si="0"/>
        <v>130625</v>
      </c>
      <c r="F26" s="18">
        <f t="shared" si="1"/>
        <v>39187.5</v>
      </c>
      <c r="G26" s="18">
        <f t="shared" si="2"/>
        <v>1802625</v>
      </c>
    </row>
    <row r="27" spans="1:7" ht="39.75" customHeight="1">
      <c r="A27" s="12">
        <v>4</v>
      </c>
      <c r="B27" s="13" t="s">
        <v>5</v>
      </c>
      <c r="C27" s="18">
        <v>130952</v>
      </c>
      <c r="D27" s="12">
        <v>5.6</v>
      </c>
      <c r="E27" s="18">
        <f t="shared" si="0"/>
        <v>733331.2</v>
      </c>
      <c r="F27" s="18">
        <f t="shared" si="1"/>
        <v>219999.35999999999</v>
      </c>
      <c r="G27" s="18">
        <f t="shared" si="2"/>
        <v>10119970.559999999</v>
      </c>
    </row>
    <row r="28" spans="1:7" ht="37.5" customHeight="1">
      <c r="A28" s="12">
        <v>5</v>
      </c>
      <c r="B28" s="13" t="s">
        <v>6</v>
      </c>
      <c r="C28" s="18">
        <v>104000</v>
      </c>
      <c r="D28" s="12">
        <v>5</v>
      </c>
      <c r="E28" s="18">
        <f t="shared" si="0"/>
        <v>520000</v>
      </c>
      <c r="F28" s="18">
        <f t="shared" si="1"/>
        <v>156000</v>
      </c>
      <c r="G28" s="18">
        <f t="shared" si="2"/>
        <v>7176000</v>
      </c>
    </row>
    <row r="29" spans="1:7" ht="36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7" ht="26.25" hidden="1" customHeight="1">
      <c r="A30" s="12"/>
      <c r="B30" s="13"/>
      <c r="C30" s="18"/>
      <c r="D30" s="12"/>
      <c r="E30" s="18"/>
      <c r="F30" s="18">
        <f t="shared" si="1"/>
        <v>0</v>
      </c>
      <c r="G30" s="18">
        <f t="shared" si="2"/>
        <v>0</v>
      </c>
    </row>
    <row r="31" spans="1:7" ht="38.25" customHeight="1">
      <c r="A31" s="12">
        <v>7</v>
      </c>
      <c r="B31" s="13" t="s">
        <v>12</v>
      </c>
      <c r="C31" s="18">
        <v>104000</v>
      </c>
      <c r="D31" s="12">
        <v>0.25</v>
      </c>
      <c r="E31" s="18">
        <f t="shared" ref="E31:E37" si="3">SUM(C31*D31)</f>
        <v>26000</v>
      </c>
      <c r="F31" s="18">
        <f t="shared" si="1"/>
        <v>7800</v>
      </c>
      <c r="G31" s="18">
        <f t="shared" si="2"/>
        <v>358800</v>
      </c>
    </row>
    <row r="32" spans="1:7" ht="41.25" customHeight="1">
      <c r="A32" s="12">
        <v>8</v>
      </c>
      <c r="B32" s="13" t="s">
        <v>9</v>
      </c>
      <c r="C32" s="18">
        <v>104000</v>
      </c>
      <c r="D32" s="12">
        <v>1</v>
      </c>
      <c r="E32" s="18">
        <f t="shared" si="3"/>
        <v>104000</v>
      </c>
      <c r="F32" s="18">
        <f t="shared" si="1"/>
        <v>31200</v>
      </c>
      <c r="G32" s="18">
        <f t="shared" si="2"/>
        <v>1435200</v>
      </c>
    </row>
    <row r="33" spans="1:8" ht="39" customHeight="1">
      <c r="A33" s="12">
        <v>9</v>
      </c>
      <c r="B33" s="13" t="s">
        <v>10</v>
      </c>
      <c r="C33" s="18">
        <v>104000</v>
      </c>
      <c r="D33" s="12">
        <v>1</v>
      </c>
      <c r="E33" s="18">
        <f t="shared" si="3"/>
        <v>104000</v>
      </c>
      <c r="F33" s="18">
        <f t="shared" si="1"/>
        <v>31200</v>
      </c>
      <c r="G33" s="18">
        <f t="shared" si="2"/>
        <v>1435200</v>
      </c>
    </row>
    <row r="34" spans="1:8" ht="39.75" customHeight="1">
      <c r="A34" s="12">
        <v>10</v>
      </c>
      <c r="B34" s="13" t="s">
        <v>45</v>
      </c>
      <c r="C34" s="18">
        <v>104000</v>
      </c>
      <c r="D34" s="12">
        <v>0.5</v>
      </c>
      <c r="E34" s="18">
        <f t="shared" si="3"/>
        <v>52000</v>
      </c>
      <c r="F34" s="18">
        <f t="shared" si="1"/>
        <v>15600</v>
      </c>
      <c r="G34" s="18">
        <f t="shared" si="2"/>
        <v>717600</v>
      </c>
    </row>
    <row r="35" spans="1:8" ht="27" hidden="1" customHeight="1">
      <c r="A35" s="12"/>
      <c r="B35" s="13"/>
      <c r="C35" s="18"/>
      <c r="D35" s="12"/>
      <c r="E35" s="18"/>
      <c r="F35" s="18">
        <f t="shared" si="1"/>
        <v>0</v>
      </c>
      <c r="G35" s="18">
        <f t="shared" si="2"/>
        <v>0</v>
      </c>
    </row>
    <row r="36" spans="1:8" ht="39.75" customHeight="1">
      <c r="A36" s="12">
        <v>11</v>
      </c>
      <c r="B36" s="13" t="s">
        <v>14</v>
      </c>
      <c r="C36" s="18">
        <v>104000</v>
      </c>
      <c r="D36" s="12">
        <v>0.5</v>
      </c>
      <c r="E36" s="18">
        <f t="shared" si="3"/>
        <v>52000</v>
      </c>
      <c r="F36" s="18">
        <f t="shared" si="1"/>
        <v>15600</v>
      </c>
      <c r="G36" s="18">
        <f t="shared" si="2"/>
        <v>717600</v>
      </c>
    </row>
    <row r="37" spans="1:8" ht="39.75" customHeight="1">
      <c r="A37" s="12">
        <v>12</v>
      </c>
      <c r="B37" s="13" t="s">
        <v>46</v>
      </c>
      <c r="C37" s="18">
        <v>104000</v>
      </c>
      <c r="D37" s="12">
        <v>1</v>
      </c>
      <c r="E37" s="18">
        <f t="shared" si="3"/>
        <v>104000</v>
      </c>
      <c r="F37" s="18">
        <f t="shared" si="1"/>
        <v>31200</v>
      </c>
      <c r="G37" s="18">
        <f t="shared" si="2"/>
        <v>1435200</v>
      </c>
    </row>
    <row r="38" spans="1:8" ht="45" customHeight="1">
      <c r="A38" s="12"/>
      <c r="B38" s="19" t="s">
        <v>13</v>
      </c>
      <c r="C38" s="21"/>
      <c r="D38" s="21">
        <f>SUM(D24:D37)</f>
        <v>19.100000000000001</v>
      </c>
      <c r="E38" s="20">
        <f>SUM(E24:E37)</f>
        <v>2174106.2000000002</v>
      </c>
      <c r="F38" s="20">
        <f>SUM(F24:F37)</f>
        <v>652231.86</v>
      </c>
      <c r="G38" s="20">
        <f>SUM(G24:G37)</f>
        <v>30002665.559999999</v>
      </c>
    </row>
    <row r="39" spans="1:8" ht="47.25" customHeight="1">
      <c r="A39" s="14"/>
      <c r="B39" s="14"/>
      <c r="C39" s="14"/>
      <c r="D39" s="14"/>
      <c r="E39" s="14"/>
      <c r="F39" s="14"/>
      <c r="G39" s="7"/>
    </row>
    <row r="40" spans="1:8" ht="39.75" customHeight="1">
      <c r="A40" s="10"/>
      <c r="B40" s="10"/>
      <c r="C40" s="10"/>
      <c r="D40" s="10"/>
      <c r="E40" s="2"/>
      <c r="F40" s="2"/>
      <c r="G40" s="7"/>
    </row>
    <row r="41" spans="1:8" ht="135" customHeight="1">
      <c r="A41" s="10"/>
      <c r="B41" s="103" t="s">
        <v>120</v>
      </c>
      <c r="C41" s="104"/>
      <c r="D41" s="104"/>
      <c r="E41" s="104"/>
      <c r="F41" s="104"/>
      <c r="G41" s="104"/>
    </row>
    <row r="42" spans="1:8" ht="22.5" customHeight="1">
      <c r="A42" s="10"/>
      <c r="B42" s="30"/>
      <c r="C42" s="30"/>
      <c r="D42" s="30"/>
      <c r="E42" s="30"/>
      <c r="F42" s="30"/>
      <c r="G42" s="30"/>
      <c r="H42" s="29"/>
    </row>
    <row r="43" spans="1:8" ht="20.25">
      <c r="A43" s="10"/>
      <c r="B43" s="2"/>
      <c r="C43" s="2"/>
      <c r="D43" s="2"/>
      <c r="E43" s="10"/>
      <c r="F43" s="10"/>
      <c r="G43" s="29"/>
      <c r="H43" s="29"/>
    </row>
    <row r="44" spans="1:8" ht="20.25">
      <c r="A44" s="10"/>
      <c r="B44" s="2"/>
      <c r="C44" s="2"/>
      <c r="D44" s="2"/>
      <c r="E44" s="10"/>
      <c r="F44" s="10"/>
      <c r="G44" s="7"/>
    </row>
    <row r="45" spans="1:8" ht="20.25">
      <c r="A45" s="10"/>
      <c r="B45" s="2"/>
      <c r="C45" s="2"/>
      <c r="D45" s="2"/>
      <c r="E45" s="10"/>
      <c r="F45" s="10"/>
      <c r="G45" s="7"/>
    </row>
    <row r="46" spans="1:8" ht="20.25">
      <c r="A46" s="10"/>
      <c r="B46" s="2"/>
      <c r="C46" s="2"/>
      <c r="D46" s="2"/>
      <c r="E46" s="10"/>
      <c r="F46" s="10"/>
      <c r="G46" s="7"/>
    </row>
    <row r="47" spans="1:8" ht="20.25">
      <c r="A47" s="10"/>
      <c r="B47" s="2"/>
      <c r="C47" s="2"/>
      <c r="D47" s="2"/>
      <c r="E47" s="10"/>
      <c r="F47" s="10"/>
      <c r="G47" s="7"/>
    </row>
    <row r="48" spans="1:8">
      <c r="A48" s="7"/>
      <c r="B48" s="7"/>
      <c r="C48" s="7"/>
      <c r="D48" s="7"/>
      <c r="E48" s="7"/>
      <c r="F48" s="7"/>
      <c r="G48" s="7"/>
    </row>
    <row r="49" spans="1:7" ht="16.5">
      <c r="A49" s="7"/>
      <c r="B49" s="7"/>
      <c r="C49" s="7"/>
      <c r="D49" s="7"/>
      <c r="E49" s="3"/>
      <c r="F49" s="3"/>
      <c r="G49" s="7"/>
    </row>
    <row r="50" spans="1:7" ht="16.5">
      <c r="A50" s="7"/>
      <c r="B50" s="7"/>
      <c r="C50" s="7"/>
      <c r="D50" s="7"/>
      <c r="E50" s="3"/>
      <c r="F50" s="3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</sheetData>
  <mergeCells count="5">
    <mergeCell ref="A15:E15"/>
    <mergeCell ref="A16:E16"/>
    <mergeCell ref="A17:E17"/>
    <mergeCell ref="A18:E18"/>
    <mergeCell ref="B41:G41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H51"/>
  <sheetViews>
    <sheetView view="pageBreakPreview" topLeftCell="A37" zoomScaleSheetLayoutView="100" workbookViewId="0">
      <selection activeCell="A40" sqref="A40:F40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140625" customWidth="1"/>
    <col min="7" max="7" width="23.85546875" customWidth="1"/>
  </cols>
  <sheetData>
    <row r="1" spans="1:7" ht="20.25">
      <c r="A1" s="1"/>
      <c r="B1" s="1"/>
      <c r="C1" s="1"/>
      <c r="D1" s="1"/>
      <c r="E1" s="46"/>
      <c r="F1" s="46"/>
      <c r="G1" s="33"/>
    </row>
    <row r="2" spans="1:7" ht="20.25">
      <c r="A2" s="1"/>
      <c r="B2" s="1"/>
      <c r="C2" s="1"/>
      <c r="D2" s="1"/>
      <c r="E2" s="90" t="s">
        <v>94</v>
      </c>
      <c r="F2" s="46"/>
      <c r="G2" s="2"/>
    </row>
    <row r="3" spans="1:7" ht="20.25">
      <c r="A3" s="1"/>
      <c r="B3" s="1"/>
      <c r="C3" s="1"/>
      <c r="D3" s="1"/>
      <c r="E3" s="46" t="s">
        <v>0</v>
      </c>
      <c r="F3" s="46"/>
      <c r="G3" s="2"/>
    </row>
    <row r="4" spans="1:7" ht="20.25">
      <c r="A4" s="1"/>
      <c r="B4" s="1"/>
      <c r="C4" s="1"/>
      <c r="D4" s="1"/>
      <c r="E4" s="46" t="s">
        <v>1</v>
      </c>
      <c r="F4" s="46"/>
      <c r="G4" s="2"/>
    </row>
    <row r="5" spans="1:7" ht="20.25">
      <c r="A5" s="1"/>
      <c r="B5" s="1"/>
      <c r="C5" s="1"/>
      <c r="D5" s="1"/>
      <c r="E5" s="46" t="s">
        <v>65</v>
      </c>
      <c r="F5" s="46"/>
      <c r="G5" s="2"/>
    </row>
    <row r="6" spans="1:7" ht="20.25">
      <c r="A6" s="1"/>
      <c r="B6" s="1"/>
      <c r="C6" s="1"/>
      <c r="D6" s="1"/>
      <c r="E6" s="74" t="s">
        <v>95</v>
      </c>
      <c r="F6" s="46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51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46"/>
      <c r="F13" s="46"/>
      <c r="G13" s="2"/>
    </row>
    <row r="14" spans="1:7" ht="20.25">
      <c r="A14" s="5"/>
      <c r="B14" s="5"/>
      <c r="C14" s="5"/>
      <c r="D14" s="5"/>
      <c r="E14" s="35"/>
      <c r="F14" s="35"/>
      <c r="G14" s="33"/>
    </row>
    <row r="15" spans="1:7" ht="49.5" customHeight="1">
      <c r="A15" s="105" t="s">
        <v>2</v>
      </c>
      <c r="B15" s="105"/>
      <c r="C15" s="105"/>
      <c r="D15" s="105"/>
      <c r="E15" s="105"/>
      <c r="F15" s="43"/>
      <c r="G15" s="7"/>
    </row>
    <row r="16" spans="1:7" ht="34.5" customHeight="1">
      <c r="A16" s="106" t="s">
        <v>15</v>
      </c>
      <c r="B16" s="106"/>
      <c r="C16" s="106"/>
      <c r="D16" s="106"/>
      <c r="E16" s="106"/>
      <c r="F16" s="44"/>
      <c r="G16" s="7"/>
    </row>
    <row r="17" spans="1:7" ht="20.25">
      <c r="A17" s="100"/>
      <c r="B17" s="100"/>
      <c r="C17" s="100"/>
      <c r="D17" s="100"/>
      <c r="E17" s="100"/>
      <c r="F17" s="42"/>
      <c r="G17" s="7"/>
    </row>
    <row r="18" spans="1:7" ht="33" customHeight="1">
      <c r="A18" s="107" t="s">
        <v>33</v>
      </c>
      <c r="B18" s="107"/>
      <c r="C18" s="107"/>
      <c r="D18" s="107"/>
      <c r="E18" s="107"/>
      <c r="F18" s="45"/>
      <c r="G18" s="7"/>
    </row>
    <row r="19" spans="1:7" ht="33" customHeight="1">
      <c r="A19" s="42"/>
      <c r="B19" s="42"/>
      <c r="C19" s="9" t="s">
        <v>16</v>
      </c>
      <c r="D19" s="42"/>
      <c r="E19" s="42"/>
      <c r="F19" s="42"/>
      <c r="G19" s="7"/>
    </row>
    <row r="20" spans="1:7" ht="30.75" customHeight="1">
      <c r="A20" s="2"/>
      <c r="B20" s="10" t="s">
        <v>20</v>
      </c>
      <c r="C20" s="15">
        <v>23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31.5" customHeight="1">
      <c r="A22" s="10"/>
      <c r="B22" s="2"/>
      <c r="C22" s="2"/>
      <c r="D22" s="2"/>
      <c r="E22" s="2"/>
      <c r="F22" s="2"/>
      <c r="G22" s="7"/>
    </row>
    <row r="23" spans="1:7" ht="80.2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27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+C24*D24</f>
        <v>139150</v>
      </c>
      <c r="F24" s="18">
        <f>SUM(E24*30%)</f>
        <v>41745</v>
      </c>
      <c r="G24" s="18">
        <f>+E24*12+F24*6</f>
        <v>1920270</v>
      </c>
    </row>
    <row r="25" spans="1:7" ht="31.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SUM(D25*C25)</f>
        <v>104500</v>
      </c>
      <c r="F25" s="18">
        <f t="shared" ref="F25:F36" si="0">SUM(E25*30%)</f>
        <v>31350</v>
      </c>
      <c r="G25" s="18">
        <f t="shared" ref="G25:G36" si="1">+E25*12+F25*6</f>
        <v>1442100</v>
      </c>
    </row>
    <row r="26" spans="1:7" ht="27.75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ref="E26:E36" si="2">SUM(D26*C26)</f>
        <v>130625</v>
      </c>
      <c r="F26" s="18">
        <f t="shared" si="0"/>
        <v>39187.5</v>
      </c>
      <c r="G26" s="18">
        <f t="shared" si="1"/>
        <v>1802625</v>
      </c>
    </row>
    <row r="27" spans="1:7" ht="31.5" customHeight="1">
      <c r="A27" s="12">
        <v>4</v>
      </c>
      <c r="B27" s="13" t="s">
        <v>5</v>
      </c>
      <c r="C27" s="18">
        <v>130952</v>
      </c>
      <c r="D27" s="12">
        <v>5.6</v>
      </c>
      <c r="E27" s="18">
        <f>SUM(D27*C27)</f>
        <v>733331.2</v>
      </c>
      <c r="F27" s="18">
        <f t="shared" si="0"/>
        <v>219999.35999999999</v>
      </c>
      <c r="G27" s="18">
        <f t="shared" si="1"/>
        <v>10119970.559999999</v>
      </c>
    </row>
    <row r="28" spans="1:7" ht="31.5" customHeight="1">
      <c r="A28" s="12">
        <v>5</v>
      </c>
      <c r="B28" s="13" t="s">
        <v>6</v>
      </c>
      <c r="C28" s="18">
        <v>104000</v>
      </c>
      <c r="D28" s="12">
        <v>5</v>
      </c>
      <c r="E28" s="18">
        <f t="shared" si="2"/>
        <v>520000</v>
      </c>
      <c r="F28" s="18">
        <f t="shared" si="0"/>
        <v>156000</v>
      </c>
      <c r="G28" s="18">
        <f t="shared" si="1"/>
        <v>7176000</v>
      </c>
    </row>
    <row r="29" spans="1:7" ht="35.2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2"/>
        <v>104500</v>
      </c>
      <c r="F29" s="18">
        <f t="shared" si="0"/>
        <v>31350</v>
      </c>
      <c r="G29" s="18">
        <f t="shared" si="1"/>
        <v>1442100</v>
      </c>
    </row>
    <row r="30" spans="1:7" ht="25.5" hidden="1" customHeight="1">
      <c r="A30" s="12"/>
      <c r="B30" s="13"/>
      <c r="C30" s="18"/>
      <c r="D30" s="12"/>
      <c r="E30" s="18"/>
      <c r="F30" s="18">
        <f t="shared" si="0"/>
        <v>0</v>
      </c>
      <c r="G30" s="18">
        <f t="shared" si="1"/>
        <v>0</v>
      </c>
    </row>
    <row r="31" spans="1:7" ht="30" customHeight="1">
      <c r="A31" s="12">
        <v>7</v>
      </c>
      <c r="B31" s="13" t="s">
        <v>12</v>
      </c>
      <c r="C31" s="18">
        <v>104000</v>
      </c>
      <c r="D31" s="12">
        <v>0.25</v>
      </c>
      <c r="E31" s="18">
        <f t="shared" si="2"/>
        <v>26000</v>
      </c>
      <c r="F31" s="18">
        <f t="shared" si="0"/>
        <v>7800</v>
      </c>
      <c r="G31" s="18">
        <f t="shared" si="1"/>
        <v>358800</v>
      </c>
    </row>
    <row r="32" spans="1:7" ht="33.75" customHeight="1">
      <c r="A32" s="12">
        <v>8</v>
      </c>
      <c r="B32" s="13" t="s">
        <v>9</v>
      </c>
      <c r="C32" s="18">
        <v>104000</v>
      </c>
      <c r="D32" s="12">
        <v>1</v>
      </c>
      <c r="E32" s="18">
        <f t="shared" si="2"/>
        <v>104000</v>
      </c>
      <c r="F32" s="18">
        <f t="shared" si="0"/>
        <v>31200</v>
      </c>
      <c r="G32" s="18">
        <f t="shared" si="1"/>
        <v>1435200</v>
      </c>
    </row>
    <row r="33" spans="1:8" ht="30.75" customHeight="1">
      <c r="A33" s="12">
        <v>9</v>
      </c>
      <c r="B33" s="13" t="s">
        <v>10</v>
      </c>
      <c r="C33" s="18">
        <v>104000</v>
      </c>
      <c r="D33" s="12">
        <v>1</v>
      </c>
      <c r="E33" s="18">
        <f t="shared" si="2"/>
        <v>104000</v>
      </c>
      <c r="F33" s="18">
        <f t="shared" si="0"/>
        <v>31200</v>
      </c>
      <c r="G33" s="18">
        <f t="shared" si="1"/>
        <v>1435200</v>
      </c>
    </row>
    <row r="34" spans="1:8" ht="34.5" customHeight="1">
      <c r="A34" s="12">
        <v>10</v>
      </c>
      <c r="B34" s="13" t="s">
        <v>45</v>
      </c>
      <c r="C34" s="18">
        <v>104000</v>
      </c>
      <c r="D34" s="12">
        <v>0.75</v>
      </c>
      <c r="E34" s="18">
        <f t="shared" si="2"/>
        <v>78000</v>
      </c>
      <c r="F34" s="18">
        <f t="shared" si="0"/>
        <v>23400</v>
      </c>
      <c r="G34" s="18">
        <f t="shared" si="1"/>
        <v>1076400</v>
      </c>
    </row>
    <row r="35" spans="1:8" ht="30" customHeight="1">
      <c r="A35" s="12">
        <v>11</v>
      </c>
      <c r="B35" s="13" t="s">
        <v>14</v>
      </c>
      <c r="C35" s="18">
        <v>104000</v>
      </c>
      <c r="D35" s="12">
        <v>0.5</v>
      </c>
      <c r="E35" s="18">
        <f t="shared" si="2"/>
        <v>52000</v>
      </c>
      <c r="F35" s="18">
        <f t="shared" si="0"/>
        <v>15600</v>
      </c>
      <c r="G35" s="18">
        <f t="shared" si="1"/>
        <v>717600</v>
      </c>
    </row>
    <row r="36" spans="1:8" ht="35.25" customHeight="1">
      <c r="A36" s="12">
        <v>12</v>
      </c>
      <c r="B36" s="13" t="s">
        <v>46</v>
      </c>
      <c r="C36" s="18">
        <v>104000</v>
      </c>
      <c r="D36" s="12">
        <v>1</v>
      </c>
      <c r="E36" s="18">
        <f t="shared" si="2"/>
        <v>104000</v>
      </c>
      <c r="F36" s="18">
        <f t="shared" si="0"/>
        <v>31200</v>
      </c>
      <c r="G36" s="18">
        <f t="shared" si="1"/>
        <v>1435200</v>
      </c>
    </row>
    <row r="37" spans="1:8" ht="36.75" customHeight="1">
      <c r="A37" s="12"/>
      <c r="B37" s="19" t="s">
        <v>13</v>
      </c>
      <c r="C37" s="21"/>
      <c r="D37" s="21">
        <f>SUM(D24:D36)</f>
        <v>19.350000000000001</v>
      </c>
      <c r="E37" s="20">
        <f>SUM(E24:E36)</f>
        <v>2200106.2000000002</v>
      </c>
      <c r="F37" s="20">
        <f>SUM(F24:F36)</f>
        <v>660031.86</v>
      </c>
      <c r="G37" s="20">
        <f>SUM(G24:G36)</f>
        <v>30361465.559999999</v>
      </c>
    </row>
    <row r="38" spans="1:8" ht="42.75" customHeight="1">
      <c r="A38" s="14"/>
      <c r="B38" s="14"/>
      <c r="C38" s="14"/>
      <c r="D38" s="14"/>
      <c r="E38" s="14"/>
      <c r="F38" s="14"/>
      <c r="G38" s="7"/>
    </row>
    <row r="39" spans="1:8" ht="56.25" customHeight="1">
      <c r="A39" s="10"/>
      <c r="B39" s="112"/>
      <c r="C39" s="113"/>
      <c r="D39" s="113"/>
      <c r="E39" s="113"/>
      <c r="F39" s="113"/>
      <c r="G39" s="113"/>
    </row>
    <row r="40" spans="1:8" ht="137.25" customHeight="1">
      <c r="A40" s="103" t="s">
        <v>120</v>
      </c>
      <c r="B40" s="104"/>
      <c r="C40" s="104"/>
      <c r="D40" s="104"/>
      <c r="E40" s="104"/>
      <c r="F40" s="104"/>
      <c r="G40" s="30"/>
      <c r="H40" s="29"/>
    </row>
    <row r="41" spans="1:8" ht="24" customHeight="1">
      <c r="A41" s="10"/>
      <c r="B41" s="2"/>
      <c r="C41" s="2"/>
      <c r="D41" s="2"/>
      <c r="E41" s="10"/>
      <c r="F41" s="10"/>
      <c r="G41" s="29"/>
      <c r="H41" s="29"/>
    </row>
    <row r="42" spans="1:8" ht="20.25">
      <c r="A42" s="10"/>
      <c r="B42" s="2"/>
      <c r="C42" s="2"/>
      <c r="D42" s="2"/>
      <c r="E42" s="10"/>
      <c r="F42" s="10"/>
      <c r="G42" s="7"/>
    </row>
    <row r="43" spans="1:8" ht="20.25">
      <c r="A43" s="10"/>
      <c r="B43" s="2"/>
      <c r="C43" s="2"/>
      <c r="D43" s="2"/>
      <c r="E43" s="10"/>
      <c r="F43" s="10"/>
      <c r="G43" s="7"/>
    </row>
    <row r="44" spans="1:8" ht="20.25">
      <c r="A44" s="10"/>
      <c r="B44" s="2"/>
      <c r="C44" s="2"/>
      <c r="D44" s="2"/>
      <c r="E44" s="10"/>
      <c r="F44" s="10"/>
      <c r="G44" s="7"/>
    </row>
    <row r="45" spans="1:8" ht="20.25">
      <c r="A45" s="10"/>
      <c r="B45" s="2"/>
      <c r="C45" s="2"/>
      <c r="D45" s="2"/>
      <c r="E45" s="10"/>
      <c r="F45" s="10"/>
      <c r="G45" s="7"/>
    </row>
    <row r="46" spans="1:8" ht="20.25">
      <c r="A46" s="10"/>
      <c r="B46" s="2"/>
      <c r="C46" s="2"/>
      <c r="D46" s="2"/>
      <c r="E46" s="10"/>
      <c r="F46" s="10"/>
      <c r="G46" s="7"/>
    </row>
    <row r="47" spans="1:8">
      <c r="A47" s="7"/>
      <c r="B47" s="7"/>
      <c r="C47" s="7"/>
      <c r="D47" s="7"/>
      <c r="E47" s="7"/>
      <c r="F47" s="7"/>
      <c r="G47" s="7"/>
    </row>
    <row r="48" spans="1:8" ht="16.5">
      <c r="A48" s="7"/>
      <c r="B48" s="7"/>
      <c r="C48" s="7"/>
      <c r="D48" s="7"/>
      <c r="E48" s="3"/>
      <c r="F48" s="3"/>
      <c r="G48" s="7"/>
    </row>
    <row r="49" spans="1:7" ht="16.5">
      <c r="A49" s="7"/>
      <c r="B49" s="7"/>
      <c r="C49" s="7"/>
      <c r="D49" s="7"/>
      <c r="E49" s="3"/>
      <c r="F49" s="3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</sheetData>
  <mergeCells count="6">
    <mergeCell ref="A40:F40"/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A1:M50"/>
  <sheetViews>
    <sheetView view="pageBreakPreview" topLeftCell="A33" zoomScaleSheetLayoutView="100" workbookViewId="0">
      <selection activeCell="I41" sqref="I41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5" width="24.140625" customWidth="1"/>
    <col min="6" max="6" width="22.85546875" customWidth="1"/>
    <col min="7" max="7" width="27.42578125" customWidth="1"/>
  </cols>
  <sheetData>
    <row r="1" spans="1:7" ht="20.25">
      <c r="E1" s="90" t="s">
        <v>133</v>
      </c>
      <c r="F1" s="46"/>
      <c r="G1" s="33"/>
    </row>
    <row r="2" spans="1:7" ht="20.25">
      <c r="E2" s="46" t="s">
        <v>0</v>
      </c>
      <c r="F2" s="46"/>
      <c r="G2" s="33"/>
    </row>
    <row r="3" spans="1:7" ht="20.25">
      <c r="E3" s="46" t="s">
        <v>1</v>
      </c>
      <c r="F3" s="46"/>
      <c r="G3" s="33"/>
    </row>
    <row r="4" spans="1:7" ht="20.25">
      <c r="E4" s="114" t="s">
        <v>64</v>
      </c>
      <c r="F4" s="114"/>
      <c r="G4" s="114"/>
    </row>
    <row r="5" spans="1:7" ht="20.25">
      <c r="E5" s="74" t="s">
        <v>93</v>
      </c>
      <c r="F5" s="46"/>
      <c r="G5" s="33"/>
    </row>
    <row r="6" spans="1:7" ht="20.25">
      <c r="A6" s="1"/>
      <c r="B6" s="1"/>
      <c r="C6" s="1"/>
      <c r="D6" s="1"/>
      <c r="E6" s="34"/>
      <c r="F6" s="34"/>
      <c r="G6" s="33"/>
    </row>
    <row r="7" spans="1:7" ht="20.25">
      <c r="A7" s="5"/>
      <c r="B7" s="5"/>
      <c r="C7" s="5"/>
      <c r="D7" s="32"/>
      <c r="E7" s="46"/>
      <c r="F7" s="46"/>
      <c r="G7" s="2"/>
    </row>
    <row r="8" spans="1:7" ht="20.25">
      <c r="A8" s="5"/>
      <c r="B8" s="5"/>
      <c r="C8" s="5"/>
      <c r="D8" s="32" t="s">
        <v>50</v>
      </c>
      <c r="E8" s="46"/>
      <c r="F8" s="46"/>
      <c r="G8" s="33"/>
    </row>
    <row r="9" spans="1:7" ht="20.25">
      <c r="A9" s="5"/>
      <c r="B9" s="5"/>
      <c r="C9" s="5"/>
      <c r="D9" s="32"/>
      <c r="E9" s="90" t="s">
        <v>94</v>
      </c>
      <c r="F9" s="74"/>
      <c r="G9" s="33"/>
    </row>
    <row r="10" spans="1:7" ht="20.25">
      <c r="A10" s="5"/>
      <c r="B10" s="5"/>
      <c r="C10" s="5"/>
      <c r="D10" s="32"/>
      <c r="E10" s="74" t="s">
        <v>0</v>
      </c>
      <c r="F10" s="74"/>
      <c r="G10" s="33"/>
    </row>
    <row r="11" spans="1:7" ht="20.25">
      <c r="A11" s="5"/>
      <c r="B11" s="5"/>
      <c r="C11" s="5"/>
      <c r="D11" s="32"/>
      <c r="E11" s="74" t="s">
        <v>1</v>
      </c>
      <c r="F11" s="74"/>
      <c r="G11" s="33"/>
    </row>
    <row r="12" spans="1:7" ht="20.25">
      <c r="A12" s="5"/>
      <c r="B12" s="5"/>
      <c r="C12" s="5"/>
      <c r="D12" s="5"/>
      <c r="E12" s="74" t="s">
        <v>89</v>
      </c>
      <c r="F12" s="74"/>
      <c r="G12" s="74"/>
    </row>
    <row r="13" spans="1:7" ht="20.25">
      <c r="A13" s="5"/>
      <c r="B13" s="5"/>
      <c r="C13" s="5"/>
      <c r="D13" s="5"/>
      <c r="E13" s="74" t="s">
        <v>90</v>
      </c>
      <c r="F13" s="74"/>
      <c r="G13" s="74"/>
    </row>
    <row r="14" spans="1:7" ht="24.75" customHeight="1">
      <c r="A14" s="5"/>
      <c r="B14" s="5"/>
      <c r="C14" s="5"/>
      <c r="D14" s="5"/>
      <c r="E14" s="6"/>
      <c r="F14" s="6"/>
      <c r="G14" s="7"/>
    </row>
    <row r="15" spans="1:7" ht="54.75" customHeight="1">
      <c r="A15" s="105" t="s">
        <v>2</v>
      </c>
      <c r="B15" s="105"/>
      <c r="C15" s="105"/>
      <c r="D15" s="105"/>
      <c r="E15" s="105"/>
      <c r="F15" s="43"/>
      <c r="G15" s="7"/>
    </row>
    <row r="16" spans="1:7" ht="22.5">
      <c r="A16" s="106" t="s">
        <v>15</v>
      </c>
      <c r="B16" s="106"/>
      <c r="C16" s="106"/>
      <c r="D16" s="106"/>
      <c r="E16" s="106"/>
      <c r="F16" s="44"/>
      <c r="G16" s="7"/>
    </row>
    <row r="17" spans="1:7" ht="33.75" customHeight="1">
      <c r="A17" s="100"/>
      <c r="B17" s="100"/>
      <c r="C17" s="100"/>
      <c r="D17" s="100"/>
      <c r="E17" s="100"/>
      <c r="F17" s="42"/>
      <c r="G17" s="7"/>
    </row>
    <row r="18" spans="1:7" ht="48" customHeight="1">
      <c r="A18" s="107" t="s">
        <v>32</v>
      </c>
      <c r="B18" s="107"/>
      <c r="C18" s="107"/>
      <c r="D18" s="107"/>
      <c r="E18" s="107"/>
      <c r="F18" s="45"/>
      <c r="G18" s="7"/>
    </row>
    <row r="19" spans="1:7" ht="52.5" customHeight="1">
      <c r="A19" s="42"/>
      <c r="B19" s="42"/>
      <c r="C19" s="9" t="s">
        <v>16</v>
      </c>
      <c r="D19" s="42"/>
      <c r="E19" s="42"/>
      <c r="F19" s="42"/>
      <c r="G19" s="7"/>
    </row>
    <row r="20" spans="1:7" ht="30.75" customHeight="1">
      <c r="A20" s="2"/>
      <c r="B20" s="10" t="s">
        <v>20</v>
      </c>
      <c r="C20" s="15">
        <v>21</v>
      </c>
      <c r="D20" s="2"/>
      <c r="E20" s="2"/>
      <c r="F20" s="2"/>
      <c r="G20" s="7"/>
    </row>
    <row r="21" spans="1:7" ht="45.75" customHeight="1">
      <c r="A21" s="10"/>
      <c r="B21" s="2"/>
      <c r="C21" s="2"/>
      <c r="D21" s="2"/>
      <c r="E21" s="2"/>
      <c r="F21" s="2"/>
      <c r="G21" s="7"/>
    </row>
    <row r="22" spans="1:7" ht="3" customHeight="1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110</v>
      </c>
      <c r="F23" s="11" t="s">
        <v>72</v>
      </c>
      <c r="G23" s="11" t="s">
        <v>114</v>
      </c>
    </row>
    <row r="24" spans="1:7" ht="32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31.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>
        <f t="shared" ref="F25:F37" si="0">SUM(E25*30%)</f>
        <v>31350</v>
      </c>
      <c r="G25" s="18">
        <f t="shared" ref="G25:G37" si="1">SUM(E25*12+F25*6)</f>
        <v>1442100</v>
      </c>
    </row>
    <row r="26" spans="1:7" ht="33.75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ref="E26:E33" si="2">SUM(C26*D26)</f>
        <v>104500</v>
      </c>
      <c r="F26" s="18">
        <f t="shared" si="0"/>
        <v>31350</v>
      </c>
      <c r="G26" s="18">
        <f t="shared" si="1"/>
        <v>1442100</v>
      </c>
    </row>
    <row r="27" spans="1:7" ht="32.25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2"/>
        <v>586664.96000000008</v>
      </c>
      <c r="F27" s="18">
        <f t="shared" si="0"/>
        <v>175999.48800000001</v>
      </c>
      <c r="G27" s="18">
        <f t="shared" si="1"/>
        <v>8095976.4480000017</v>
      </c>
    </row>
    <row r="28" spans="1:7" ht="36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2"/>
        <v>416000</v>
      </c>
      <c r="F28" s="18">
        <f t="shared" si="0"/>
        <v>124800</v>
      </c>
      <c r="G28" s="18">
        <f t="shared" si="1"/>
        <v>5740800</v>
      </c>
    </row>
    <row r="29" spans="1:7" ht="35.2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36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35.25" customHeight="1">
      <c r="A31" s="12">
        <v>8</v>
      </c>
      <c r="B31" s="13" t="s">
        <v>10</v>
      </c>
      <c r="C31" s="18">
        <v>104000</v>
      </c>
      <c r="D31" s="12">
        <v>1</v>
      </c>
      <c r="E31" s="18">
        <f t="shared" si="2"/>
        <v>104000</v>
      </c>
      <c r="F31" s="18">
        <f t="shared" si="0"/>
        <v>31200</v>
      </c>
      <c r="G31" s="18">
        <f t="shared" si="1"/>
        <v>1435200</v>
      </c>
    </row>
    <row r="32" spans="1:7" ht="33" customHeight="1">
      <c r="A32" s="12">
        <v>9</v>
      </c>
      <c r="B32" s="13" t="s">
        <v>45</v>
      </c>
      <c r="C32" s="18">
        <v>104000</v>
      </c>
      <c r="D32" s="12">
        <v>0.5</v>
      </c>
      <c r="E32" s="18">
        <f t="shared" si="2"/>
        <v>52000</v>
      </c>
      <c r="F32" s="18">
        <f t="shared" si="0"/>
        <v>15600</v>
      </c>
      <c r="G32" s="18">
        <f t="shared" si="1"/>
        <v>717600</v>
      </c>
    </row>
    <row r="33" spans="1:13" ht="34.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2"/>
        <v>52000</v>
      </c>
      <c r="F33" s="18">
        <f t="shared" si="0"/>
        <v>15600</v>
      </c>
      <c r="G33" s="18">
        <f t="shared" si="1"/>
        <v>717600</v>
      </c>
    </row>
    <row r="34" spans="1:13" ht="36" customHeight="1">
      <c r="A34" s="12">
        <v>11</v>
      </c>
      <c r="B34" s="13" t="s">
        <v>46</v>
      </c>
      <c r="C34" s="18">
        <v>104000</v>
      </c>
      <c r="D34" s="12">
        <v>1</v>
      </c>
      <c r="E34" s="18">
        <v>104000</v>
      </c>
      <c r="F34" s="18">
        <f t="shared" si="0"/>
        <v>31200</v>
      </c>
      <c r="G34" s="18">
        <f t="shared" si="1"/>
        <v>1435200</v>
      </c>
    </row>
    <row r="35" spans="1:13" ht="30" hidden="1" customHeight="1">
      <c r="A35" s="12"/>
      <c r="B35" s="13"/>
      <c r="C35" s="18"/>
      <c r="D35" s="12"/>
      <c r="E35" s="18"/>
      <c r="F35" s="18">
        <f t="shared" si="0"/>
        <v>0</v>
      </c>
      <c r="G35" s="18">
        <f t="shared" si="1"/>
        <v>0</v>
      </c>
    </row>
    <row r="36" spans="1:13" ht="30" hidden="1" customHeight="1">
      <c r="A36" s="12"/>
      <c r="B36" s="13"/>
      <c r="C36" s="18"/>
      <c r="D36" s="12"/>
      <c r="E36" s="18"/>
      <c r="F36" s="18">
        <f t="shared" si="0"/>
        <v>0</v>
      </c>
      <c r="G36" s="18">
        <f t="shared" si="1"/>
        <v>0</v>
      </c>
    </row>
    <row r="37" spans="1:13" ht="30" hidden="1" customHeight="1">
      <c r="A37" s="12"/>
      <c r="B37" s="13"/>
      <c r="C37" s="18"/>
      <c r="D37" s="12"/>
      <c r="E37" s="18"/>
      <c r="F37" s="18">
        <f t="shared" si="0"/>
        <v>0</v>
      </c>
      <c r="G37" s="18">
        <f t="shared" si="1"/>
        <v>0</v>
      </c>
    </row>
    <row r="38" spans="1:13" ht="42" customHeight="1">
      <c r="A38" s="21"/>
      <c r="B38" s="19" t="s">
        <v>13</v>
      </c>
      <c r="C38" s="21"/>
      <c r="D38" s="21">
        <f>SUM(D24:D34)</f>
        <v>16.23</v>
      </c>
      <c r="E38" s="20">
        <f>SUM(E24:E34)</f>
        <v>1845189.96</v>
      </c>
      <c r="F38" s="20">
        <f>SUM(F24:F34)</f>
        <v>553556.98800000001</v>
      </c>
      <c r="G38" s="20">
        <f>SUM(G24:G34)</f>
        <v>25463621.448000003</v>
      </c>
    </row>
    <row r="39" spans="1:13" ht="39.75" customHeight="1">
      <c r="A39" s="14"/>
      <c r="B39" s="14"/>
      <c r="C39" s="14"/>
      <c r="D39" s="14"/>
      <c r="E39" s="14"/>
      <c r="F39" s="14"/>
      <c r="G39" s="7"/>
    </row>
    <row r="40" spans="1:13" ht="61.5" customHeight="1">
      <c r="A40" s="10"/>
      <c r="B40" s="91"/>
      <c r="C40" s="91"/>
      <c r="D40" s="91"/>
      <c r="E40" s="91"/>
      <c r="F40" s="91"/>
      <c r="G40" s="91"/>
    </row>
    <row r="41" spans="1:13" ht="137.25" customHeight="1">
      <c r="A41" s="10"/>
      <c r="B41" s="103" t="s">
        <v>120</v>
      </c>
      <c r="C41" s="104"/>
      <c r="D41" s="104"/>
      <c r="E41" s="104"/>
      <c r="F41" s="104"/>
      <c r="G41" s="104"/>
    </row>
    <row r="42" spans="1:13" ht="20.25">
      <c r="A42" s="10"/>
      <c r="B42" s="30"/>
      <c r="C42" s="30"/>
      <c r="D42" s="30"/>
      <c r="E42" s="30"/>
      <c r="F42" s="30"/>
      <c r="G42" s="30"/>
      <c r="H42" s="29"/>
      <c r="I42" s="29"/>
      <c r="J42" s="29"/>
      <c r="K42" s="29"/>
      <c r="L42" s="29"/>
      <c r="M42" s="29"/>
    </row>
    <row r="43" spans="1:13" ht="20.25">
      <c r="A43" s="10"/>
      <c r="B43" s="75" t="s">
        <v>87</v>
      </c>
      <c r="C43" s="2"/>
      <c r="D43" s="2"/>
      <c r="E43" s="10"/>
      <c r="F43" s="10"/>
      <c r="G43" s="29"/>
      <c r="H43" s="29"/>
      <c r="I43" s="29"/>
      <c r="J43" s="29"/>
      <c r="K43" s="29"/>
      <c r="L43" s="29"/>
      <c r="M43" s="29"/>
    </row>
    <row r="44" spans="1:13" ht="20.25">
      <c r="A44" s="10"/>
      <c r="B44" s="2"/>
      <c r="C44" s="2"/>
      <c r="D44" s="2"/>
      <c r="E44" s="10"/>
      <c r="F44" s="10"/>
      <c r="G44" s="28"/>
      <c r="H44" s="29"/>
      <c r="I44" s="29"/>
      <c r="J44" s="29"/>
      <c r="K44" s="29"/>
      <c r="L44" s="29"/>
      <c r="M44" s="29"/>
    </row>
    <row r="45" spans="1:13" ht="20.25">
      <c r="A45" s="10"/>
      <c r="B45" s="2"/>
      <c r="C45" s="2"/>
      <c r="D45" s="2"/>
      <c r="E45" s="10"/>
      <c r="F45" s="10"/>
      <c r="G45" s="7"/>
    </row>
    <row r="46" spans="1:13" ht="20.25">
      <c r="A46" s="10"/>
      <c r="B46" s="2"/>
      <c r="C46" s="2"/>
      <c r="D46" s="2"/>
      <c r="E46" s="10"/>
      <c r="F46" s="10"/>
      <c r="G46" s="7"/>
    </row>
    <row r="47" spans="1:13">
      <c r="A47" s="7"/>
      <c r="B47" s="7"/>
      <c r="C47" s="7"/>
      <c r="D47" s="7"/>
      <c r="E47" s="7"/>
      <c r="F47" s="7"/>
      <c r="G47" s="7"/>
    </row>
    <row r="48" spans="1:13" ht="16.5">
      <c r="A48" s="7"/>
      <c r="B48" s="7"/>
      <c r="C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</sheetData>
  <mergeCells count="6">
    <mergeCell ref="B41:G41"/>
    <mergeCell ref="E4:G4"/>
    <mergeCell ref="A15:E15"/>
    <mergeCell ref="A16:E16"/>
    <mergeCell ref="A17:E17"/>
    <mergeCell ref="A18:E18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1:M49"/>
  <sheetViews>
    <sheetView topLeftCell="A28" zoomScaleSheetLayoutView="100" workbookViewId="0">
      <selection activeCell="F38" sqref="F38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42578125" customWidth="1"/>
    <col min="7" max="7" width="23.85546875" customWidth="1"/>
  </cols>
  <sheetData>
    <row r="1" spans="1:7" ht="20.25">
      <c r="E1" s="41"/>
      <c r="F1" s="74"/>
      <c r="G1" s="33"/>
    </row>
    <row r="2" spans="1:7" ht="20.25">
      <c r="E2" s="90" t="s">
        <v>134</v>
      </c>
      <c r="F2" s="74"/>
      <c r="G2" s="2"/>
    </row>
    <row r="3" spans="1:7" ht="20.25">
      <c r="E3" s="41" t="s">
        <v>0</v>
      </c>
      <c r="F3" s="74"/>
      <c r="G3" s="2"/>
    </row>
    <row r="4" spans="1:7" ht="20.25">
      <c r="E4" s="41" t="s">
        <v>1</v>
      </c>
      <c r="F4" s="74"/>
      <c r="G4" s="2"/>
    </row>
    <row r="5" spans="1:7" ht="20.25">
      <c r="E5" s="83" t="s">
        <v>66</v>
      </c>
      <c r="F5" s="74"/>
      <c r="G5" s="2"/>
    </row>
    <row r="6" spans="1:7" ht="20.25">
      <c r="A6" s="1"/>
      <c r="B6" s="1"/>
      <c r="C6" s="1"/>
      <c r="D6" s="1"/>
      <c r="E6" s="74" t="s">
        <v>85</v>
      </c>
      <c r="F6" s="74"/>
      <c r="G6" s="2"/>
    </row>
    <row r="7" spans="1:7" ht="20.25">
      <c r="A7" s="5"/>
      <c r="B7" s="5"/>
      <c r="C7" s="5"/>
      <c r="D7" s="7"/>
      <c r="E7" s="41"/>
      <c r="F7" s="74"/>
      <c r="G7" s="2"/>
    </row>
    <row r="8" spans="1:7" ht="20.25">
      <c r="A8" s="5"/>
      <c r="B8" s="5"/>
      <c r="C8" s="5"/>
      <c r="D8" s="7"/>
      <c r="E8" s="41"/>
      <c r="F8" s="74"/>
      <c r="G8" s="2"/>
    </row>
    <row r="9" spans="1:7" ht="20.25">
      <c r="A9" s="5"/>
      <c r="B9" s="5"/>
      <c r="C9" s="5"/>
      <c r="D9" s="7"/>
      <c r="E9" s="90" t="s">
        <v>53</v>
      </c>
      <c r="F9" s="74"/>
      <c r="G9" s="2"/>
    </row>
    <row r="10" spans="1:7" ht="20.25">
      <c r="A10" s="5"/>
      <c r="B10" s="5"/>
      <c r="C10" s="5"/>
      <c r="D10" s="7"/>
      <c r="E10" s="41" t="s">
        <v>0</v>
      </c>
      <c r="F10" s="74"/>
      <c r="G10" s="2"/>
    </row>
    <row r="11" spans="1:7" ht="20.25">
      <c r="A11" s="5"/>
      <c r="B11" s="5"/>
      <c r="C11" s="5"/>
      <c r="D11" s="7"/>
      <c r="E11" s="41" t="s">
        <v>1</v>
      </c>
      <c r="F11" s="74"/>
      <c r="G11" s="2"/>
    </row>
    <row r="12" spans="1:7" ht="17.25" customHeight="1">
      <c r="A12" s="5"/>
      <c r="B12" s="5"/>
      <c r="C12" s="5"/>
      <c r="D12" s="5"/>
      <c r="E12" s="41" t="s">
        <v>47</v>
      </c>
      <c r="F12" s="74"/>
      <c r="G12" s="2"/>
    </row>
    <row r="13" spans="1:7" ht="20.25">
      <c r="A13" s="5"/>
      <c r="B13" s="5"/>
      <c r="C13" s="5"/>
      <c r="D13" s="5"/>
      <c r="E13" s="74" t="s">
        <v>54</v>
      </c>
      <c r="F13" s="74"/>
      <c r="G13" s="2"/>
    </row>
    <row r="14" spans="1:7" ht="37.5" customHeight="1">
      <c r="A14" s="5"/>
      <c r="B14" s="5"/>
      <c r="C14" s="5"/>
      <c r="D14" s="5"/>
      <c r="E14" s="6"/>
      <c r="F14" s="6"/>
      <c r="G14" s="7"/>
    </row>
    <row r="15" spans="1:7" ht="40.5" customHeight="1">
      <c r="A15" s="99" t="s">
        <v>2</v>
      </c>
      <c r="B15" s="99"/>
      <c r="C15" s="99"/>
      <c r="D15" s="99"/>
      <c r="E15" s="99"/>
      <c r="F15" s="67"/>
      <c r="G15" s="7"/>
    </row>
    <row r="16" spans="1:7" ht="25.5">
      <c r="A16" s="110" t="s">
        <v>15</v>
      </c>
      <c r="B16" s="110"/>
      <c r="C16" s="110"/>
      <c r="D16" s="110"/>
      <c r="E16" s="110"/>
      <c r="F16" s="68"/>
      <c r="G16" s="7"/>
    </row>
    <row r="17" spans="1:7" ht="20.25">
      <c r="A17" s="100"/>
      <c r="B17" s="100"/>
      <c r="C17" s="100"/>
      <c r="D17" s="100"/>
      <c r="E17" s="100"/>
      <c r="F17" s="69"/>
      <c r="G17" s="7"/>
    </row>
    <row r="18" spans="1:7" ht="32.25" customHeight="1">
      <c r="A18" s="111" t="s">
        <v>34</v>
      </c>
      <c r="B18" s="111"/>
      <c r="C18" s="111"/>
      <c r="D18" s="111"/>
      <c r="E18" s="111"/>
      <c r="F18" s="70"/>
      <c r="G18" s="7"/>
    </row>
    <row r="19" spans="1:7" ht="31.5" customHeight="1">
      <c r="A19" s="40"/>
      <c r="B19" s="40"/>
      <c r="C19" s="9" t="s">
        <v>16</v>
      </c>
      <c r="D19" s="40"/>
      <c r="E19" s="40"/>
      <c r="F19" s="69"/>
      <c r="G19" s="7"/>
    </row>
    <row r="20" spans="1:7" ht="20.25">
      <c r="A20" s="2"/>
      <c r="B20" s="10" t="s">
        <v>20</v>
      </c>
      <c r="C20" s="15">
        <v>23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71.2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105</v>
      </c>
      <c r="F23" s="11" t="s">
        <v>72</v>
      </c>
      <c r="G23" s="11" t="s">
        <v>106</v>
      </c>
    </row>
    <row r="24" spans="1:7" ht="39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+E24*12+F24*6</f>
        <v>1920270</v>
      </c>
    </row>
    <row r="25" spans="1:7" ht="36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>
        <f t="shared" ref="F25:F35" si="0">SUM(E25*30%)</f>
        <v>31350</v>
      </c>
      <c r="G25" s="18">
        <f t="shared" ref="G25:G35" si="1">+E25*12+F25*6</f>
        <v>1442100</v>
      </c>
    </row>
    <row r="26" spans="1:7" ht="39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ref="E26:E35" si="2">SUM(C26*D26)</f>
        <v>130625</v>
      </c>
      <c r="F26" s="18">
        <f t="shared" si="0"/>
        <v>39187.5</v>
      </c>
      <c r="G26" s="18">
        <f t="shared" si="1"/>
        <v>1802625</v>
      </c>
    </row>
    <row r="27" spans="1:7" ht="39" customHeight="1">
      <c r="A27" s="12">
        <v>4</v>
      </c>
      <c r="B27" s="13" t="s">
        <v>5</v>
      </c>
      <c r="C27" s="18">
        <v>130952</v>
      </c>
      <c r="D27" s="12">
        <v>7</v>
      </c>
      <c r="E27" s="18">
        <f t="shared" si="2"/>
        <v>916664</v>
      </c>
      <c r="F27" s="18">
        <f t="shared" si="0"/>
        <v>274999.2</v>
      </c>
      <c r="G27" s="18">
        <f t="shared" si="1"/>
        <v>12649963.199999999</v>
      </c>
    </row>
    <row r="28" spans="1:7" ht="30" customHeight="1">
      <c r="A28" s="12">
        <v>5</v>
      </c>
      <c r="B28" s="13" t="s">
        <v>6</v>
      </c>
      <c r="C28" s="18">
        <v>104000</v>
      </c>
      <c r="D28" s="12">
        <v>6.3</v>
      </c>
      <c r="E28" s="18">
        <f t="shared" si="2"/>
        <v>655200</v>
      </c>
      <c r="F28" s="18">
        <f t="shared" si="0"/>
        <v>196560</v>
      </c>
      <c r="G28" s="18">
        <f t="shared" si="1"/>
        <v>9041760</v>
      </c>
    </row>
    <row r="29" spans="1:7" ht="39" customHeight="1">
      <c r="A29" s="12">
        <v>6</v>
      </c>
      <c r="B29" s="13" t="s">
        <v>12</v>
      </c>
      <c r="C29" s="18">
        <v>104000</v>
      </c>
      <c r="D29" s="12">
        <v>0.25</v>
      </c>
      <c r="E29" s="18">
        <f t="shared" si="2"/>
        <v>26000</v>
      </c>
      <c r="F29" s="18">
        <f t="shared" si="0"/>
        <v>7800</v>
      </c>
      <c r="G29" s="18">
        <f t="shared" si="1"/>
        <v>358800</v>
      </c>
    </row>
    <row r="30" spans="1:7" ht="39" customHeight="1">
      <c r="A30" s="12">
        <v>7</v>
      </c>
      <c r="B30" s="13" t="s">
        <v>8</v>
      </c>
      <c r="C30" s="18">
        <v>104500</v>
      </c>
      <c r="D30" s="12">
        <v>1</v>
      </c>
      <c r="E30" s="18">
        <f t="shared" si="2"/>
        <v>104500</v>
      </c>
      <c r="F30" s="18">
        <f t="shared" si="0"/>
        <v>31350</v>
      </c>
      <c r="G30" s="18">
        <f t="shared" si="1"/>
        <v>1442100</v>
      </c>
    </row>
    <row r="31" spans="1:7" ht="33.7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2"/>
        <v>104000</v>
      </c>
      <c r="F31" s="18">
        <f t="shared" si="0"/>
        <v>31200</v>
      </c>
      <c r="G31" s="18">
        <f t="shared" si="1"/>
        <v>1435200</v>
      </c>
    </row>
    <row r="32" spans="1:7" ht="33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2"/>
        <v>104000</v>
      </c>
      <c r="F32" s="18">
        <f t="shared" si="0"/>
        <v>31200</v>
      </c>
      <c r="G32" s="18">
        <f t="shared" si="1"/>
        <v>1435200</v>
      </c>
    </row>
    <row r="33" spans="1:13" ht="34.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2"/>
        <v>52000</v>
      </c>
      <c r="F33" s="18">
        <f t="shared" si="0"/>
        <v>15600</v>
      </c>
      <c r="G33" s="18">
        <f t="shared" si="1"/>
        <v>717600</v>
      </c>
      <c r="M33">
        <v>10</v>
      </c>
    </row>
    <row r="34" spans="1:13" ht="35.25" customHeight="1">
      <c r="A34" s="12">
        <v>11</v>
      </c>
      <c r="B34" s="13" t="s">
        <v>45</v>
      </c>
      <c r="C34" s="18">
        <v>104000</v>
      </c>
      <c r="D34" s="12">
        <v>0.5</v>
      </c>
      <c r="E34" s="18">
        <f t="shared" si="2"/>
        <v>52000</v>
      </c>
      <c r="F34" s="18">
        <f t="shared" si="0"/>
        <v>15600</v>
      </c>
      <c r="G34" s="18">
        <f t="shared" si="1"/>
        <v>717600</v>
      </c>
    </row>
    <row r="35" spans="1:13" ht="36.7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2"/>
        <v>104000</v>
      </c>
      <c r="F35" s="18">
        <f t="shared" si="0"/>
        <v>31200</v>
      </c>
      <c r="G35" s="18">
        <f t="shared" si="1"/>
        <v>1435200</v>
      </c>
    </row>
    <row r="36" spans="1:13" ht="38.25" customHeight="1">
      <c r="A36" s="12"/>
      <c r="B36" s="19" t="s">
        <v>13</v>
      </c>
      <c r="C36" s="21"/>
      <c r="D36" s="21">
        <f>SUM(D24:D35)</f>
        <v>21.8</v>
      </c>
      <c r="E36" s="20">
        <f>SUM(E24:E35)</f>
        <v>2492639</v>
      </c>
      <c r="F36" s="20">
        <f>SUM(F24:F35)</f>
        <v>747791.7</v>
      </c>
      <c r="G36" s="20">
        <f>SUM(G24:G35)</f>
        <v>34398418.200000003</v>
      </c>
    </row>
    <row r="37" spans="1:13" ht="41.25" customHeight="1">
      <c r="A37" s="14"/>
      <c r="B37" s="14"/>
      <c r="C37" s="14"/>
      <c r="D37" s="14"/>
      <c r="E37" s="14"/>
      <c r="F37" s="14"/>
      <c r="G37" s="7"/>
    </row>
    <row r="38" spans="1:13" ht="50.25" customHeight="1">
      <c r="A38" s="10"/>
      <c r="B38" s="92"/>
      <c r="C38" s="92"/>
      <c r="D38" s="92"/>
      <c r="E38" s="93"/>
      <c r="F38" s="93"/>
      <c r="G38" s="94"/>
    </row>
    <row r="39" spans="1:13" ht="138" customHeight="1">
      <c r="A39" s="36"/>
      <c r="B39" s="103" t="s">
        <v>120</v>
      </c>
      <c r="C39" s="104"/>
      <c r="D39" s="104"/>
      <c r="E39" s="104"/>
      <c r="F39" s="104"/>
      <c r="G39" s="104"/>
    </row>
    <row r="40" spans="1:13" ht="23.25" customHeight="1">
      <c r="A40" s="10"/>
      <c r="B40" s="97"/>
      <c r="C40" s="98"/>
      <c r="D40" s="98"/>
      <c r="E40" s="98"/>
      <c r="F40" s="98"/>
      <c r="G40" s="98"/>
    </row>
    <row r="41" spans="1:13" ht="20.25">
      <c r="A41" s="10"/>
      <c r="B41" s="97"/>
      <c r="C41" s="98"/>
      <c r="D41" s="98"/>
      <c r="E41" s="98"/>
      <c r="F41" s="98"/>
      <c r="G41" s="98"/>
    </row>
    <row r="42" spans="1:13" ht="20.25">
      <c r="A42" s="10"/>
      <c r="B42" s="97"/>
      <c r="C42" s="98"/>
      <c r="D42" s="98"/>
      <c r="E42" s="98"/>
      <c r="F42" s="98"/>
      <c r="G42" s="98"/>
    </row>
    <row r="43" spans="1:13" ht="20.25">
      <c r="A43" s="10"/>
      <c r="B43" s="97"/>
      <c r="C43" s="98"/>
      <c r="D43" s="98"/>
      <c r="E43" s="98"/>
      <c r="F43" s="98"/>
      <c r="G43" s="98"/>
    </row>
    <row r="44" spans="1:13" ht="20.25">
      <c r="A44" s="10"/>
      <c r="B44" s="2"/>
      <c r="C44" s="2"/>
      <c r="D44" s="2"/>
      <c r="E44" s="10"/>
      <c r="F44" s="10"/>
      <c r="G44" s="7"/>
    </row>
    <row r="45" spans="1:13" ht="20.25">
      <c r="A45" s="10"/>
      <c r="B45" s="2"/>
      <c r="C45" s="2"/>
      <c r="D45" s="2"/>
      <c r="E45" s="10"/>
      <c r="F45" s="10"/>
      <c r="G45" s="7"/>
    </row>
    <row r="46" spans="1:13">
      <c r="A46" s="7"/>
      <c r="B46" s="7"/>
      <c r="C46" s="7"/>
      <c r="D46" s="7"/>
      <c r="E46" s="7"/>
      <c r="F46" s="7"/>
      <c r="G46" s="7"/>
    </row>
    <row r="47" spans="1:13" ht="16.5">
      <c r="A47" s="7"/>
      <c r="B47" s="7"/>
      <c r="C47" s="7"/>
      <c r="D47" s="7"/>
      <c r="E47" s="3"/>
      <c r="F47" s="3"/>
      <c r="G47" s="7"/>
    </row>
    <row r="48" spans="1:13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9">
    <mergeCell ref="B40:G40"/>
    <mergeCell ref="B41:G41"/>
    <mergeCell ref="B42:G42"/>
    <mergeCell ref="B43:G43"/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I50"/>
  <sheetViews>
    <sheetView view="pageBreakPreview" topLeftCell="A31" zoomScaleSheetLayoutView="100" workbookViewId="0">
      <selection activeCell="H9" sqref="H9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0.85546875" customWidth="1"/>
    <col min="5" max="6" width="23.7109375" customWidth="1"/>
    <col min="7" max="7" width="24.28515625" customWidth="1"/>
    <col min="9" max="9" width="9.85546875" bestFit="1" customWidth="1"/>
  </cols>
  <sheetData>
    <row r="1" spans="1:7" ht="18.75">
      <c r="E1" s="32"/>
      <c r="F1" s="32"/>
    </row>
    <row r="2" spans="1:7" ht="20.25">
      <c r="E2" s="74" t="s">
        <v>88</v>
      </c>
      <c r="F2" s="74"/>
      <c r="G2" s="39"/>
    </row>
    <row r="3" spans="1:7" ht="20.25">
      <c r="E3" s="39" t="s">
        <v>0</v>
      </c>
      <c r="F3" s="74"/>
      <c r="G3" s="39"/>
    </row>
    <row r="4" spans="1:7" ht="20.25">
      <c r="E4" s="39" t="s">
        <v>1</v>
      </c>
      <c r="F4" s="74"/>
      <c r="G4" s="39"/>
    </row>
    <row r="5" spans="1:7" ht="20.25">
      <c r="E5" s="39" t="s">
        <v>48</v>
      </c>
      <c r="F5" s="74"/>
      <c r="G5" s="39"/>
    </row>
    <row r="6" spans="1:7" ht="20.25">
      <c r="A6" s="5"/>
      <c r="B6" s="5"/>
      <c r="C6" s="5"/>
      <c r="D6" s="5"/>
      <c r="E6" s="74" t="s">
        <v>73</v>
      </c>
      <c r="F6" s="74"/>
      <c r="G6" s="39"/>
    </row>
    <row r="7" spans="1:7" ht="20.25">
      <c r="A7" s="5"/>
      <c r="B7" s="5"/>
      <c r="C7" s="5"/>
      <c r="D7" s="7"/>
      <c r="E7" s="39"/>
      <c r="F7" s="74"/>
      <c r="G7" s="2"/>
    </row>
    <row r="8" spans="1:7" ht="20.25">
      <c r="A8" s="5"/>
      <c r="B8" s="5"/>
      <c r="C8" s="5"/>
      <c r="D8" s="7"/>
      <c r="E8" s="39"/>
      <c r="F8" s="74"/>
      <c r="G8" s="2"/>
    </row>
    <row r="9" spans="1:7" ht="20.25">
      <c r="A9" s="5"/>
      <c r="B9" s="5"/>
      <c r="C9" s="5"/>
      <c r="D9" s="7"/>
      <c r="E9" s="74" t="s">
        <v>61</v>
      </c>
      <c r="F9" s="74"/>
      <c r="G9" s="2"/>
    </row>
    <row r="10" spans="1:7" ht="20.25">
      <c r="A10" s="5"/>
      <c r="B10" s="5"/>
      <c r="C10" s="5"/>
      <c r="D10" s="7"/>
      <c r="E10" s="39" t="s">
        <v>0</v>
      </c>
      <c r="F10" s="74"/>
      <c r="G10" s="2"/>
    </row>
    <row r="11" spans="1:7" ht="20.25">
      <c r="A11" s="5"/>
      <c r="B11" s="5"/>
      <c r="C11" s="5"/>
      <c r="D11" s="7"/>
      <c r="E11" s="39" t="s">
        <v>1</v>
      </c>
      <c r="F11" s="74"/>
      <c r="G11" s="2"/>
    </row>
    <row r="12" spans="1:7" ht="20.25">
      <c r="A12" s="5"/>
      <c r="B12" s="5"/>
      <c r="C12" s="5"/>
      <c r="D12" s="5"/>
      <c r="E12" s="39" t="s">
        <v>47</v>
      </c>
      <c r="F12" s="74"/>
      <c r="G12" s="2"/>
    </row>
    <row r="13" spans="1:7" ht="20.25">
      <c r="A13" s="5"/>
      <c r="B13" s="5"/>
      <c r="C13" s="5"/>
      <c r="D13" s="5"/>
      <c r="E13" s="74" t="s">
        <v>54</v>
      </c>
      <c r="F13" s="74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4.25" customHeight="1">
      <c r="A15" s="105" t="s">
        <v>2</v>
      </c>
      <c r="B15" s="105"/>
      <c r="C15" s="105"/>
      <c r="D15" s="105"/>
      <c r="E15" s="105"/>
      <c r="F15" s="71"/>
      <c r="G15" s="7"/>
    </row>
    <row r="16" spans="1:7" ht="28.5" customHeight="1">
      <c r="A16" s="106" t="s">
        <v>15</v>
      </c>
      <c r="B16" s="106"/>
      <c r="C16" s="106"/>
      <c r="D16" s="106"/>
      <c r="E16" s="106"/>
      <c r="F16" s="72"/>
      <c r="G16" s="7"/>
    </row>
    <row r="17" spans="1:9" ht="20.25">
      <c r="A17" s="100"/>
      <c r="B17" s="100"/>
      <c r="C17" s="100"/>
      <c r="D17" s="100"/>
      <c r="E17" s="100"/>
      <c r="F17" s="69"/>
      <c r="G17" s="7"/>
    </row>
    <row r="18" spans="1:9" ht="27" customHeight="1">
      <c r="A18" s="107" t="s">
        <v>30</v>
      </c>
      <c r="B18" s="107"/>
      <c r="C18" s="107"/>
      <c r="D18" s="107"/>
      <c r="E18" s="107"/>
      <c r="F18" s="73"/>
      <c r="G18" s="7"/>
    </row>
    <row r="19" spans="1:9" ht="20.25">
      <c r="A19" s="38"/>
      <c r="B19" s="38"/>
      <c r="C19" s="9" t="s">
        <v>16</v>
      </c>
      <c r="D19" s="38"/>
      <c r="E19" s="38"/>
      <c r="F19" s="69"/>
      <c r="G19" s="7"/>
    </row>
    <row r="20" spans="1:9" ht="25.5" customHeight="1">
      <c r="A20" s="2"/>
      <c r="B20" s="10" t="s">
        <v>20</v>
      </c>
      <c r="C20" s="15">
        <v>20</v>
      </c>
      <c r="D20" s="2"/>
      <c r="E20" s="2"/>
      <c r="F20" s="2"/>
      <c r="G20" s="7"/>
    </row>
    <row r="21" spans="1:9" ht="20.25">
      <c r="A21" s="10"/>
      <c r="B21" s="2"/>
      <c r="C21" s="2"/>
      <c r="D21" s="2"/>
      <c r="E21" s="2"/>
      <c r="F21" s="2"/>
      <c r="G21" s="7"/>
    </row>
    <row r="22" spans="1:9" ht="20.25">
      <c r="A22" s="10"/>
      <c r="B22" s="2"/>
      <c r="C22" s="2"/>
      <c r="D22" s="2"/>
      <c r="E22" s="2"/>
      <c r="F22" s="2"/>
      <c r="G22" s="7"/>
    </row>
    <row r="23" spans="1:9" ht="8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123</v>
      </c>
      <c r="F23" s="11" t="s">
        <v>72</v>
      </c>
      <c r="G23" s="11" t="s">
        <v>113</v>
      </c>
    </row>
    <row r="24" spans="1:9" ht="34.5" customHeight="1">
      <c r="A24" s="12">
        <v>1</v>
      </c>
      <c r="B24" s="13" t="s">
        <v>4</v>
      </c>
      <c r="C24" s="18">
        <v>139150</v>
      </c>
      <c r="D24" s="12">
        <v>1</v>
      </c>
      <c r="E24" s="18">
        <v>139150</v>
      </c>
      <c r="F24" s="18">
        <f>SUM(E24*30%)</f>
        <v>41745</v>
      </c>
      <c r="G24" s="18">
        <f>SUM(E24*12+F24*6)</f>
        <v>1920270</v>
      </c>
    </row>
    <row r="25" spans="1:9" ht="37.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5" si="0">SUM(C25*D25)</f>
        <v>104500</v>
      </c>
      <c r="F25" s="18">
        <f t="shared" ref="F25:F35" si="1">SUM(E25*30%)</f>
        <v>31350</v>
      </c>
      <c r="G25" s="18">
        <f t="shared" ref="G25:G35" si="2">SUM(E25*12+F25*6)</f>
        <v>1442100</v>
      </c>
    </row>
    <row r="26" spans="1:9" ht="34.5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si="0"/>
        <v>130625</v>
      </c>
      <c r="F26" s="18">
        <f t="shared" si="1"/>
        <v>39187.5</v>
      </c>
      <c r="G26" s="18">
        <f t="shared" si="2"/>
        <v>1802625</v>
      </c>
    </row>
    <row r="27" spans="1:9" ht="33" customHeight="1">
      <c r="A27" s="12">
        <v>4</v>
      </c>
      <c r="B27" s="13" t="s">
        <v>5</v>
      </c>
      <c r="C27" s="18">
        <v>130952</v>
      </c>
      <c r="D27" s="12">
        <v>7</v>
      </c>
      <c r="E27" s="18">
        <f t="shared" si="0"/>
        <v>916664</v>
      </c>
      <c r="F27" s="18">
        <f t="shared" si="1"/>
        <v>274999.2</v>
      </c>
      <c r="G27" s="18">
        <f t="shared" si="2"/>
        <v>12649963.199999999</v>
      </c>
    </row>
    <row r="28" spans="1:9" ht="27" customHeight="1">
      <c r="A28" s="12">
        <v>5</v>
      </c>
      <c r="B28" s="13" t="s">
        <v>6</v>
      </c>
      <c r="C28" s="18">
        <v>104000</v>
      </c>
      <c r="D28" s="12">
        <v>6.3</v>
      </c>
      <c r="E28" s="18">
        <f t="shared" si="0"/>
        <v>655200</v>
      </c>
      <c r="F28" s="18">
        <f t="shared" si="1"/>
        <v>196560</v>
      </c>
      <c r="G28" s="18">
        <f t="shared" si="2"/>
        <v>9041760</v>
      </c>
      <c r="I28" s="31"/>
    </row>
    <row r="29" spans="1:9" ht="31.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9" ht="27.75" customHeight="1">
      <c r="A30" s="12">
        <v>7</v>
      </c>
      <c r="B30" s="13" t="s">
        <v>12</v>
      </c>
      <c r="C30" s="18">
        <v>104500</v>
      </c>
      <c r="D30" s="12">
        <v>0.25</v>
      </c>
      <c r="E30" s="18">
        <f t="shared" si="0"/>
        <v>26125</v>
      </c>
      <c r="F30" s="18">
        <f t="shared" si="1"/>
        <v>7837.5</v>
      </c>
      <c r="G30" s="18">
        <f t="shared" si="2"/>
        <v>360525</v>
      </c>
    </row>
    <row r="31" spans="1:9" ht="29.2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9" ht="29.25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27.7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27.75" customHeight="1">
      <c r="A34" s="12">
        <v>11</v>
      </c>
      <c r="B34" s="13" t="s">
        <v>45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7" ht="30.7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7" ht="34.5" customHeight="1">
      <c r="A36" s="12"/>
      <c r="B36" s="19" t="s">
        <v>13</v>
      </c>
      <c r="C36" s="21"/>
      <c r="D36" s="21">
        <f>SUM(D24:D35)</f>
        <v>22.3</v>
      </c>
      <c r="E36" s="20">
        <f>SUM(E24:E35)</f>
        <v>2544764</v>
      </c>
      <c r="F36" s="20">
        <f>SUM(F24:F35)</f>
        <v>763429.2</v>
      </c>
      <c r="G36" s="20">
        <f>SUM(G24:G35)</f>
        <v>35117743.200000003</v>
      </c>
    </row>
    <row r="37" spans="1:7" ht="26.25" customHeight="1">
      <c r="A37" s="14"/>
      <c r="B37" s="14"/>
      <c r="C37" s="14"/>
      <c r="D37" s="14"/>
      <c r="E37" s="14"/>
      <c r="F37" s="14"/>
      <c r="G37" s="7"/>
    </row>
    <row r="38" spans="1:7" ht="44.25" customHeight="1">
      <c r="A38" s="10"/>
      <c r="B38" s="10"/>
      <c r="C38" s="10"/>
      <c r="D38" s="10"/>
      <c r="E38" s="2"/>
      <c r="F38" s="2"/>
      <c r="G38" s="7"/>
    </row>
    <row r="39" spans="1:7" ht="135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37.5" customHeight="1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2" workbookViewId="0">
      <selection activeCell="G41" sqref="G41"/>
    </sheetView>
  </sheetViews>
  <sheetFormatPr defaultRowHeight="15"/>
  <cols>
    <col min="1" max="1" width="11.85546875" customWidth="1"/>
    <col min="2" max="2" width="27.42578125" customWidth="1"/>
    <col min="3" max="3" width="25.5703125" customWidth="1"/>
    <col min="4" max="4" width="22.140625" customWidth="1"/>
    <col min="5" max="6" width="29.42578125" customWidth="1"/>
    <col min="7" max="7" width="41.28515625" customWidth="1"/>
  </cols>
  <sheetData>
    <row r="1" spans="1:7" ht="18.75">
      <c r="E1" s="32"/>
      <c r="F1" s="32"/>
    </row>
    <row r="2" spans="1:7" ht="18.75">
      <c r="E2" s="32" t="s">
        <v>138</v>
      </c>
      <c r="F2" s="32"/>
      <c r="G2" s="8"/>
    </row>
    <row r="3" spans="1:7" ht="18.75">
      <c r="E3" s="32" t="s">
        <v>0</v>
      </c>
      <c r="F3" s="32"/>
      <c r="G3" s="8"/>
    </row>
    <row r="4" spans="1:7" ht="18.75">
      <c r="E4" s="32" t="s">
        <v>1</v>
      </c>
      <c r="F4" s="32"/>
      <c r="G4" s="8"/>
    </row>
    <row r="5" spans="1:7" ht="18.75">
      <c r="E5" s="32" t="s">
        <v>68</v>
      </c>
      <c r="F5" s="32"/>
      <c r="G5" s="8"/>
    </row>
    <row r="6" spans="1:7" ht="18.75">
      <c r="A6" s="1"/>
      <c r="B6" s="1"/>
      <c r="C6" s="1"/>
      <c r="D6" s="1"/>
      <c r="E6" s="32" t="s">
        <v>119</v>
      </c>
      <c r="F6" s="32"/>
      <c r="G6" s="8"/>
    </row>
    <row r="7" spans="1:7" ht="17.25">
      <c r="A7" s="5"/>
      <c r="B7" s="5"/>
      <c r="C7" s="5"/>
      <c r="D7" s="7"/>
      <c r="E7" s="6"/>
      <c r="F7" s="6"/>
      <c r="G7" s="7"/>
    </row>
    <row r="8" spans="1:7" ht="18.75">
      <c r="A8" s="5"/>
      <c r="B8" s="5"/>
      <c r="C8" s="5"/>
      <c r="D8" s="7"/>
      <c r="E8" s="32"/>
      <c r="F8" s="32"/>
      <c r="G8" s="8"/>
    </row>
    <row r="9" spans="1:7" ht="18.75">
      <c r="A9" s="5"/>
      <c r="B9" s="5"/>
      <c r="C9" s="5"/>
      <c r="D9" s="7"/>
      <c r="E9" s="32" t="s">
        <v>115</v>
      </c>
      <c r="F9" s="32"/>
      <c r="G9" s="8"/>
    </row>
    <row r="10" spans="1:7" ht="18.75">
      <c r="A10" s="5"/>
      <c r="B10" s="5"/>
      <c r="C10" s="5"/>
      <c r="D10" s="7"/>
      <c r="E10" s="32" t="s">
        <v>0</v>
      </c>
      <c r="F10" s="32"/>
      <c r="G10" s="8"/>
    </row>
    <row r="11" spans="1:7" ht="18.75">
      <c r="A11" s="5"/>
      <c r="B11" s="5"/>
      <c r="C11" s="5"/>
      <c r="D11" s="7"/>
      <c r="E11" s="32" t="s">
        <v>1</v>
      </c>
      <c r="F11" s="32"/>
      <c r="G11" s="8"/>
    </row>
    <row r="12" spans="1:7" ht="18.75">
      <c r="A12" s="5"/>
      <c r="B12" s="5"/>
      <c r="C12" s="5"/>
      <c r="D12" s="5"/>
      <c r="E12" s="32" t="s">
        <v>47</v>
      </c>
      <c r="F12" s="32"/>
      <c r="G12" s="8"/>
    </row>
    <row r="13" spans="1:7" ht="18.75">
      <c r="A13" s="5"/>
      <c r="B13" s="5"/>
      <c r="C13" s="5"/>
      <c r="D13" s="5"/>
      <c r="E13" s="32" t="s">
        <v>116</v>
      </c>
      <c r="F13" s="32"/>
      <c r="G13" s="8"/>
    </row>
    <row r="14" spans="1:7" ht="17.25">
      <c r="A14" s="5"/>
      <c r="B14" s="5"/>
      <c r="C14" s="5"/>
      <c r="D14" s="5"/>
      <c r="E14" s="6"/>
      <c r="F14" s="6"/>
      <c r="G14" s="7"/>
    </row>
    <row r="15" spans="1:7" ht="20.25">
      <c r="A15" s="99" t="s">
        <v>2</v>
      </c>
      <c r="B15" s="99"/>
      <c r="C15" s="99"/>
      <c r="D15" s="99"/>
      <c r="E15" s="99"/>
      <c r="F15" s="86"/>
      <c r="G15" s="7"/>
    </row>
    <row r="16" spans="1:7" ht="20.25">
      <c r="A16" s="100" t="s">
        <v>15</v>
      </c>
      <c r="B16" s="100"/>
      <c r="C16" s="100"/>
      <c r="D16" s="100"/>
      <c r="E16" s="100"/>
      <c r="F16" s="87"/>
      <c r="G16" s="7"/>
    </row>
    <row r="17" spans="1:7" ht="20.25">
      <c r="A17" s="100"/>
      <c r="B17" s="100"/>
      <c r="C17" s="100"/>
      <c r="D17" s="100"/>
      <c r="E17" s="100"/>
      <c r="F17" s="87"/>
      <c r="G17" s="7"/>
    </row>
    <row r="18" spans="1:7" ht="20.25">
      <c r="A18" s="101" t="s">
        <v>117</v>
      </c>
      <c r="B18" s="101"/>
      <c r="C18" s="101"/>
      <c r="D18" s="101"/>
      <c r="E18" s="101"/>
      <c r="F18" s="88"/>
      <c r="G18" s="7"/>
    </row>
    <row r="19" spans="1:7" ht="20.25">
      <c r="A19" s="76"/>
      <c r="B19" s="76"/>
      <c r="C19" s="9" t="s">
        <v>16</v>
      </c>
      <c r="D19" s="76"/>
      <c r="E19" s="76"/>
      <c r="F19" s="87"/>
      <c r="G19" s="7"/>
    </row>
    <row r="20" spans="1:7" ht="20.25">
      <c r="A20" s="2"/>
      <c r="B20" s="10" t="s">
        <v>20</v>
      </c>
      <c r="C20" s="15">
        <v>28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139</v>
      </c>
      <c r="F23" s="11" t="s">
        <v>72</v>
      </c>
      <c r="G23" s="11" t="s">
        <v>112</v>
      </c>
    </row>
    <row r="24" spans="1:7" ht="37.5" customHeight="1">
      <c r="A24" s="12">
        <v>1</v>
      </c>
      <c r="B24" s="13" t="s">
        <v>4</v>
      </c>
      <c r="C24" s="18">
        <v>152906</v>
      </c>
      <c r="D24" s="12">
        <v>1</v>
      </c>
      <c r="E24" s="18">
        <f>SUM(C24*D24)</f>
        <v>152906</v>
      </c>
      <c r="F24" s="18">
        <f>SUM(E24*30%)</f>
        <v>45871.799999999996</v>
      </c>
      <c r="G24" s="18">
        <f>+E24*12+F24*6</f>
        <v>2110102.7999999998</v>
      </c>
    </row>
    <row r="25" spans="1:7" ht="42.7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6" si="0">SUM(C25*D25)</f>
        <v>104500</v>
      </c>
      <c r="F25" s="18">
        <f t="shared" ref="F25:F37" si="1">SUM(E25*30%)</f>
        <v>31350</v>
      </c>
      <c r="G25" s="18">
        <f t="shared" ref="G25:G36" si="2">+E25*12+F25*6</f>
        <v>1442100</v>
      </c>
    </row>
    <row r="26" spans="1:7" ht="51.75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si="0"/>
        <v>104500</v>
      </c>
      <c r="F26" s="18">
        <f t="shared" si="1"/>
        <v>31350</v>
      </c>
      <c r="G26" s="18">
        <f t="shared" si="2"/>
        <v>1442100</v>
      </c>
    </row>
    <row r="27" spans="1:7" ht="36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0"/>
        <v>586664.96000000008</v>
      </c>
      <c r="F27" s="18">
        <f t="shared" si="1"/>
        <v>175999.48800000001</v>
      </c>
      <c r="G27" s="18">
        <f t="shared" si="2"/>
        <v>8095976.4480000017</v>
      </c>
    </row>
    <row r="28" spans="1:7" ht="50.25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0"/>
        <v>416000</v>
      </c>
      <c r="F28" s="18">
        <f t="shared" si="1"/>
        <v>124800</v>
      </c>
      <c r="G28" s="18">
        <f t="shared" si="2"/>
        <v>5740800</v>
      </c>
    </row>
    <row r="29" spans="1:7" ht="38.25" customHeight="1">
      <c r="A29" s="12">
        <v>6</v>
      </c>
      <c r="B29" s="13" t="s">
        <v>118</v>
      </c>
      <c r="C29" s="18">
        <v>147323</v>
      </c>
      <c r="D29" s="12">
        <v>6</v>
      </c>
      <c r="E29" s="18">
        <f t="shared" si="0"/>
        <v>883938</v>
      </c>
      <c r="F29" s="18">
        <f t="shared" si="1"/>
        <v>265181.39999999997</v>
      </c>
      <c r="G29" s="18">
        <f t="shared" si="2"/>
        <v>12198344.4</v>
      </c>
    </row>
    <row r="30" spans="1:7" ht="31.5" customHeight="1">
      <c r="A30" s="12">
        <v>7</v>
      </c>
      <c r="B30" s="13" t="s">
        <v>8</v>
      </c>
      <c r="C30" s="18">
        <v>104500</v>
      </c>
      <c r="D30" s="12">
        <v>1</v>
      </c>
      <c r="E30" s="18">
        <f t="shared" si="0"/>
        <v>104500</v>
      </c>
      <c r="F30" s="18">
        <f t="shared" si="1"/>
        <v>31350</v>
      </c>
      <c r="G30" s="18">
        <f t="shared" si="2"/>
        <v>1442100</v>
      </c>
    </row>
    <row r="31" spans="1:7" ht="36.75" customHeight="1">
      <c r="A31" s="12">
        <v>8</v>
      </c>
      <c r="B31" s="13" t="s">
        <v>12</v>
      </c>
      <c r="C31" s="18">
        <v>104000</v>
      </c>
      <c r="D31" s="12">
        <v>0.5</v>
      </c>
      <c r="E31" s="18">
        <f t="shared" si="0"/>
        <v>52000</v>
      </c>
      <c r="F31" s="18">
        <f t="shared" si="1"/>
        <v>15600</v>
      </c>
      <c r="G31" s="18">
        <f t="shared" si="2"/>
        <v>717600</v>
      </c>
    </row>
    <row r="32" spans="1:7" ht="36.75" customHeight="1">
      <c r="A32" s="12">
        <v>9</v>
      </c>
      <c r="B32" s="13" t="s">
        <v>9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45" customHeight="1">
      <c r="A33" s="12">
        <v>10</v>
      </c>
      <c r="B33" s="13" t="s">
        <v>10</v>
      </c>
      <c r="C33" s="18">
        <v>104000</v>
      </c>
      <c r="D33" s="12">
        <v>1</v>
      </c>
      <c r="E33" s="18">
        <f t="shared" si="0"/>
        <v>104000</v>
      </c>
      <c r="F33" s="18">
        <f t="shared" si="1"/>
        <v>31200</v>
      </c>
      <c r="G33" s="18">
        <f t="shared" si="2"/>
        <v>1435200</v>
      </c>
    </row>
    <row r="34" spans="1:7" ht="36" customHeight="1">
      <c r="A34" s="12">
        <v>11</v>
      </c>
      <c r="B34" s="13" t="s">
        <v>14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7" ht="36.75" customHeight="1">
      <c r="A35" s="12">
        <v>12</v>
      </c>
      <c r="B35" s="13" t="s">
        <v>45</v>
      </c>
      <c r="C35" s="18">
        <v>104000</v>
      </c>
      <c r="D35" s="12">
        <v>0.5</v>
      </c>
      <c r="E35" s="18">
        <f t="shared" si="0"/>
        <v>52000</v>
      </c>
      <c r="F35" s="18">
        <f t="shared" si="1"/>
        <v>15600</v>
      </c>
      <c r="G35" s="18">
        <f t="shared" si="2"/>
        <v>717600</v>
      </c>
    </row>
    <row r="36" spans="1:7" ht="39" customHeight="1">
      <c r="A36" s="12">
        <v>13</v>
      </c>
      <c r="B36" s="13" t="s">
        <v>46</v>
      </c>
      <c r="C36" s="18">
        <v>104000</v>
      </c>
      <c r="D36" s="12">
        <v>1</v>
      </c>
      <c r="E36" s="18">
        <f t="shared" si="0"/>
        <v>104000</v>
      </c>
      <c r="F36" s="18">
        <f t="shared" si="1"/>
        <v>31200</v>
      </c>
      <c r="G36" s="18">
        <f t="shared" si="2"/>
        <v>1435200</v>
      </c>
    </row>
    <row r="37" spans="1:7" ht="41.25" customHeight="1">
      <c r="A37" s="21"/>
      <c r="B37" s="19" t="s">
        <v>13</v>
      </c>
      <c r="C37" s="21"/>
      <c r="D37" s="21">
        <f>SUM(D24:D36)</f>
        <v>23.48</v>
      </c>
      <c r="E37" s="20">
        <f>SUM(E24:E36)</f>
        <v>2873008.96</v>
      </c>
      <c r="F37" s="18">
        <f t="shared" si="1"/>
        <v>861902.68799999997</v>
      </c>
      <c r="G37" s="18">
        <f>SUM(G24:G36)</f>
        <v>39647523.648000002</v>
      </c>
    </row>
    <row r="38" spans="1:7" ht="20.25">
      <c r="A38" s="25"/>
      <c r="B38" s="16"/>
      <c r="C38" s="102"/>
      <c r="D38" s="102"/>
      <c r="E38" s="102"/>
      <c r="F38" s="89"/>
      <c r="G38" s="17"/>
    </row>
    <row r="39" spans="1:7" ht="20.25">
      <c r="A39" s="25"/>
      <c r="B39" s="115"/>
      <c r="C39" s="115"/>
      <c r="D39" s="115"/>
      <c r="E39" s="115"/>
      <c r="F39" s="89"/>
      <c r="G39" s="17"/>
    </row>
    <row r="40" spans="1:7" ht="30.75" customHeight="1">
      <c r="A40" s="25"/>
      <c r="B40" s="97"/>
      <c r="C40" s="98"/>
      <c r="D40" s="98"/>
      <c r="E40" s="98"/>
      <c r="F40" s="98"/>
      <c r="G40" s="98"/>
    </row>
    <row r="41" spans="1:7" ht="157.5" customHeight="1">
      <c r="A41" s="103" t="s">
        <v>120</v>
      </c>
      <c r="B41" s="104"/>
      <c r="C41" s="104"/>
      <c r="D41" s="104"/>
      <c r="E41" s="104"/>
      <c r="F41" s="104"/>
      <c r="G41" s="17"/>
    </row>
    <row r="42" spans="1:7">
      <c r="A42" s="14"/>
      <c r="B42" s="14"/>
      <c r="C42" s="14"/>
      <c r="D42" s="14"/>
      <c r="E42" s="14"/>
      <c r="F42" s="14"/>
      <c r="G42" s="7"/>
    </row>
  </sheetData>
  <mergeCells count="8">
    <mergeCell ref="A41:F41"/>
    <mergeCell ref="B40:G40"/>
    <mergeCell ref="A15:E15"/>
    <mergeCell ref="A16:E16"/>
    <mergeCell ref="A17:E17"/>
    <mergeCell ref="A18:E18"/>
    <mergeCell ref="C38:E38"/>
    <mergeCell ref="B39:E39"/>
  </mergeCells>
  <pageMargins left="0.7" right="0.7" top="0.75" bottom="0.75" header="0.3" footer="0.3"/>
  <pageSetup paperSize="9" scale="4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G48"/>
  <sheetViews>
    <sheetView view="pageBreakPreview" topLeftCell="A29" zoomScaleSheetLayoutView="100" workbookViewId="0">
      <selection activeCell="I34" sqref="I34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3.85546875" customWidth="1"/>
    <col min="7" max="7" width="24.85546875" customWidth="1"/>
  </cols>
  <sheetData>
    <row r="1" spans="1:7" ht="20.25">
      <c r="E1" s="83"/>
      <c r="F1" s="83"/>
      <c r="G1" s="33"/>
    </row>
    <row r="2" spans="1:7" ht="20.25">
      <c r="E2" s="90" t="s">
        <v>136</v>
      </c>
      <c r="F2" s="83"/>
      <c r="G2" s="2"/>
    </row>
    <row r="3" spans="1:7" ht="20.25">
      <c r="E3" s="83" t="s">
        <v>0</v>
      </c>
      <c r="F3" s="83"/>
      <c r="G3" s="2"/>
    </row>
    <row r="4" spans="1:7" ht="20.25">
      <c r="E4" s="83" t="s">
        <v>1</v>
      </c>
      <c r="F4" s="83"/>
      <c r="G4" s="2"/>
    </row>
    <row r="5" spans="1:7" ht="20.25">
      <c r="E5" s="83" t="s">
        <v>69</v>
      </c>
      <c r="F5" s="83"/>
      <c r="G5" s="2"/>
    </row>
    <row r="6" spans="1:7" ht="20.25">
      <c r="A6" s="1"/>
      <c r="B6" s="1"/>
      <c r="C6" s="1"/>
      <c r="D6" s="1"/>
      <c r="E6" s="83" t="s">
        <v>97</v>
      </c>
      <c r="F6" s="83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83"/>
      <c r="F8" s="83"/>
      <c r="G8" s="2"/>
    </row>
    <row r="9" spans="1:7" ht="20.25">
      <c r="A9" s="5"/>
      <c r="B9" s="5"/>
      <c r="C9" s="5"/>
      <c r="D9" s="7"/>
      <c r="E9" s="90" t="s">
        <v>127</v>
      </c>
      <c r="F9" s="83"/>
      <c r="G9" s="83"/>
    </row>
    <row r="10" spans="1:7" ht="20.25">
      <c r="A10" s="5"/>
      <c r="B10" s="5"/>
      <c r="C10" s="5"/>
      <c r="D10" s="7"/>
      <c r="E10" s="83" t="s">
        <v>0</v>
      </c>
      <c r="F10" s="83"/>
      <c r="G10" s="83"/>
    </row>
    <row r="11" spans="1:7" ht="20.25">
      <c r="A11" s="5"/>
      <c r="B11" s="5"/>
      <c r="C11" s="5"/>
      <c r="D11" s="7"/>
      <c r="E11" s="83" t="s">
        <v>1</v>
      </c>
      <c r="F11" s="83"/>
      <c r="G11" s="83"/>
    </row>
    <row r="12" spans="1:7" ht="20.25">
      <c r="A12" s="5"/>
      <c r="B12" s="5"/>
      <c r="C12" s="5"/>
      <c r="D12" s="5"/>
      <c r="E12" s="83" t="s">
        <v>89</v>
      </c>
      <c r="F12" s="83"/>
      <c r="G12" s="83"/>
    </row>
    <row r="13" spans="1:7" ht="20.25">
      <c r="A13" s="5"/>
      <c r="B13" s="5"/>
      <c r="C13" s="5"/>
      <c r="D13" s="5"/>
      <c r="E13" s="83" t="s">
        <v>90</v>
      </c>
      <c r="F13" s="83"/>
      <c r="G13" s="83"/>
    </row>
    <row r="14" spans="1:7" ht="17.25">
      <c r="A14" s="5"/>
      <c r="B14" s="5"/>
      <c r="C14" s="5"/>
      <c r="D14" s="5"/>
      <c r="E14" s="6"/>
      <c r="F14" s="6"/>
      <c r="G14" s="7"/>
    </row>
    <row r="15" spans="1:7" ht="56.25" customHeight="1">
      <c r="A15" s="105" t="s">
        <v>2</v>
      </c>
      <c r="B15" s="105"/>
      <c r="C15" s="105"/>
      <c r="D15" s="105"/>
      <c r="E15" s="105"/>
      <c r="F15" s="77"/>
      <c r="G15" s="7"/>
    </row>
    <row r="16" spans="1:7" ht="34.5" customHeight="1">
      <c r="A16" s="106" t="s">
        <v>15</v>
      </c>
      <c r="B16" s="106"/>
      <c r="C16" s="106"/>
      <c r="D16" s="106"/>
      <c r="E16" s="106"/>
      <c r="F16" s="78"/>
      <c r="G16" s="7"/>
    </row>
    <row r="17" spans="1:7" ht="20.25">
      <c r="A17" s="100"/>
      <c r="B17" s="100"/>
      <c r="C17" s="100"/>
      <c r="D17" s="100"/>
      <c r="E17" s="100"/>
      <c r="F17" s="79"/>
      <c r="G17" s="7"/>
    </row>
    <row r="18" spans="1:7" ht="30.75" customHeight="1">
      <c r="A18" s="107" t="s">
        <v>26</v>
      </c>
      <c r="B18" s="107"/>
      <c r="C18" s="107"/>
      <c r="D18" s="107"/>
      <c r="E18" s="107"/>
      <c r="F18" s="80"/>
      <c r="G18" s="7"/>
    </row>
    <row r="19" spans="1:7" ht="20.25">
      <c r="A19" s="79"/>
      <c r="B19" s="79"/>
      <c r="C19" s="9" t="s">
        <v>16</v>
      </c>
      <c r="D19" s="79"/>
      <c r="E19" s="79"/>
      <c r="F19" s="79"/>
      <c r="G19" s="7"/>
    </row>
    <row r="20" spans="1:7" ht="35.25" customHeight="1">
      <c r="A20" s="2"/>
      <c r="B20" s="10" t="s">
        <v>22</v>
      </c>
      <c r="C20" s="15">
        <v>17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7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108</v>
      </c>
      <c r="F23" s="11" t="s">
        <v>72</v>
      </c>
      <c r="G23" s="11" t="s">
        <v>106</v>
      </c>
    </row>
    <row r="24" spans="1:7" ht="46.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41.25" customHeight="1">
      <c r="A25" s="12">
        <v>2</v>
      </c>
      <c r="B25" s="13" t="s">
        <v>11</v>
      </c>
      <c r="C25" s="18">
        <v>104500</v>
      </c>
      <c r="D25" s="12">
        <v>0.5</v>
      </c>
      <c r="E25" s="18">
        <f>SUM(C25*D25)</f>
        <v>52250</v>
      </c>
      <c r="F25" s="18">
        <f t="shared" ref="F25:F34" si="0">SUM(E25*30%)</f>
        <v>15675</v>
      </c>
      <c r="G25" s="18">
        <f t="shared" ref="G25:G34" si="1">SUM(E25*12+F25*6)</f>
        <v>721050</v>
      </c>
    </row>
    <row r="26" spans="1:7" ht="46.5" customHeight="1">
      <c r="A26" s="12">
        <v>3</v>
      </c>
      <c r="B26" s="13" t="s">
        <v>7</v>
      </c>
      <c r="C26" s="18">
        <v>104500</v>
      </c>
      <c r="D26" s="12">
        <v>0.75</v>
      </c>
      <c r="E26" s="18">
        <f t="shared" ref="E26:E34" si="2">SUM(C26*D26)</f>
        <v>78375</v>
      </c>
      <c r="F26" s="18">
        <f t="shared" si="0"/>
        <v>23512.5</v>
      </c>
      <c r="G26" s="18">
        <f t="shared" si="1"/>
        <v>1081575</v>
      </c>
    </row>
    <row r="27" spans="1:7" ht="40.5" customHeight="1">
      <c r="A27" s="12">
        <v>4</v>
      </c>
      <c r="B27" s="13" t="s">
        <v>5</v>
      </c>
      <c r="C27" s="18">
        <v>130952</v>
      </c>
      <c r="D27" s="12">
        <v>3.36</v>
      </c>
      <c r="E27" s="18">
        <f t="shared" si="2"/>
        <v>439998.71999999997</v>
      </c>
      <c r="F27" s="18">
        <f t="shared" si="0"/>
        <v>131999.61599999998</v>
      </c>
      <c r="G27" s="18">
        <f t="shared" si="1"/>
        <v>6071982.3359999992</v>
      </c>
    </row>
    <row r="28" spans="1:7" ht="45" customHeight="1">
      <c r="A28" s="12">
        <v>5</v>
      </c>
      <c r="B28" s="13" t="s">
        <v>6</v>
      </c>
      <c r="C28" s="18">
        <v>104000</v>
      </c>
      <c r="D28" s="12">
        <v>3</v>
      </c>
      <c r="E28" s="18">
        <f t="shared" si="2"/>
        <v>312000</v>
      </c>
      <c r="F28" s="18">
        <f t="shared" si="0"/>
        <v>93600</v>
      </c>
      <c r="G28" s="18">
        <f t="shared" si="1"/>
        <v>4305600</v>
      </c>
    </row>
    <row r="29" spans="1:7" ht="44.2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36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44.25" customHeight="1">
      <c r="A31" s="12">
        <v>8</v>
      </c>
      <c r="B31" s="13" t="s">
        <v>10</v>
      </c>
      <c r="C31" s="18">
        <v>104000</v>
      </c>
      <c r="D31" s="12">
        <v>0.5</v>
      </c>
      <c r="E31" s="18">
        <f t="shared" si="2"/>
        <v>52000</v>
      </c>
      <c r="F31" s="18">
        <f t="shared" si="0"/>
        <v>15600</v>
      </c>
      <c r="G31" s="18">
        <f t="shared" si="1"/>
        <v>717600</v>
      </c>
    </row>
    <row r="32" spans="1:7" ht="41.25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2"/>
        <v>52000</v>
      </c>
      <c r="F32" s="18">
        <f t="shared" si="0"/>
        <v>15600</v>
      </c>
      <c r="G32" s="18">
        <f t="shared" si="1"/>
        <v>717600</v>
      </c>
    </row>
    <row r="33" spans="1:7" ht="48" customHeight="1">
      <c r="A33" s="12">
        <v>10</v>
      </c>
      <c r="B33" s="13" t="s">
        <v>45</v>
      </c>
      <c r="C33" s="18">
        <v>104000</v>
      </c>
      <c r="D33" s="12">
        <v>0.5</v>
      </c>
      <c r="E33" s="18">
        <f t="shared" si="2"/>
        <v>52000</v>
      </c>
      <c r="F33" s="18">
        <f t="shared" si="0"/>
        <v>15600</v>
      </c>
      <c r="G33" s="18">
        <f t="shared" si="1"/>
        <v>717600</v>
      </c>
    </row>
    <row r="34" spans="1:7" ht="45" customHeight="1">
      <c r="A34" s="12">
        <v>11</v>
      </c>
      <c r="B34" s="13" t="s">
        <v>46</v>
      </c>
      <c r="C34" s="18">
        <v>104000</v>
      </c>
      <c r="D34" s="12">
        <v>1</v>
      </c>
      <c r="E34" s="18">
        <f t="shared" si="2"/>
        <v>104000</v>
      </c>
      <c r="F34" s="18">
        <f t="shared" si="0"/>
        <v>31200</v>
      </c>
      <c r="G34" s="18">
        <f t="shared" si="1"/>
        <v>1435200</v>
      </c>
    </row>
    <row r="35" spans="1:7" ht="46.5" customHeight="1">
      <c r="A35" s="12"/>
      <c r="B35" s="19" t="s">
        <v>13</v>
      </c>
      <c r="C35" s="21"/>
      <c r="D35" s="21">
        <f>SUM(D24:D34)</f>
        <v>12.86</v>
      </c>
      <c r="E35" s="20">
        <f>SUM(E24:E34)</f>
        <v>1464148.72</v>
      </c>
      <c r="F35" s="20">
        <f>SUM(F24:F34)</f>
        <v>439244.61599999998</v>
      </c>
      <c r="G35" s="20">
        <f>SUM(G24:G34)</f>
        <v>20205252.335999999</v>
      </c>
    </row>
    <row r="36" spans="1:7" ht="25.5" customHeight="1">
      <c r="A36" s="14"/>
      <c r="B36" s="14"/>
      <c r="C36" s="14"/>
      <c r="D36" s="14"/>
      <c r="E36" s="14"/>
      <c r="F36" s="14"/>
      <c r="G36" s="7"/>
    </row>
    <row r="37" spans="1:7" ht="60.75" customHeight="1">
      <c r="A37" s="92"/>
      <c r="B37" s="92"/>
      <c r="C37" s="92"/>
      <c r="D37" s="92"/>
      <c r="E37" s="93"/>
      <c r="F37" s="93"/>
      <c r="G37" s="94"/>
    </row>
    <row r="38" spans="1:7" ht="111" hidden="1" customHeight="1">
      <c r="A38" s="92"/>
      <c r="B38" s="92"/>
      <c r="C38" s="92"/>
      <c r="D38" s="92"/>
      <c r="E38" s="93"/>
      <c r="F38" s="93"/>
      <c r="G38" s="94"/>
    </row>
    <row r="39" spans="1:7" ht="141.75" customHeight="1">
      <c r="A39" s="36"/>
      <c r="B39" s="103" t="s">
        <v>120</v>
      </c>
      <c r="C39" s="104"/>
      <c r="D39" s="104"/>
      <c r="E39" s="104"/>
      <c r="F39" s="104"/>
      <c r="G39" s="104"/>
    </row>
    <row r="40" spans="1:7" ht="20.25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H48"/>
  <sheetViews>
    <sheetView view="pageBreakPreview" topLeftCell="A31" zoomScaleSheetLayoutView="100" workbookViewId="0">
      <selection activeCell="I47" sqref="I47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140625" customWidth="1"/>
    <col min="5" max="6" width="23.5703125" customWidth="1"/>
    <col min="7" max="7" width="24.42578125" customWidth="1"/>
  </cols>
  <sheetData>
    <row r="1" spans="1:8" ht="20.25">
      <c r="E1" s="83"/>
      <c r="F1" s="83"/>
      <c r="G1" s="83"/>
      <c r="H1" s="32"/>
    </row>
    <row r="2" spans="1:8" ht="20.25">
      <c r="E2" s="83" t="s">
        <v>126</v>
      </c>
      <c r="F2" s="83"/>
      <c r="G2" s="83"/>
      <c r="H2" s="32"/>
    </row>
    <row r="3" spans="1:8" ht="20.25">
      <c r="E3" s="83" t="s">
        <v>0</v>
      </c>
      <c r="F3" s="83"/>
      <c r="G3" s="83"/>
      <c r="H3" s="32"/>
    </row>
    <row r="4" spans="1:8" ht="20.25">
      <c r="E4" s="83" t="s">
        <v>1</v>
      </c>
      <c r="F4" s="83"/>
      <c r="G4" s="83"/>
      <c r="H4" s="32"/>
    </row>
    <row r="5" spans="1:8" ht="20.25">
      <c r="E5" s="83" t="s">
        <v>124</v>
      </c>
      <c r="F5" s="83"/>
      <c r="G5" s="83"/>
      <c r="H5" s="32"/>
    </row>
    <row r="6" spans="1:8" ht="20.25">
      <c r="A6" s="5"/>
      <c r="B6" s="5"/>
      <c r="C6" s="5"/>
      <c r="D6" s="5"/>
      <c r="E6" s="83" t="s">
        <v>73</v>
      </c>
      <c r="F6" s="83"/>
      <c r="G6" s="83"/>
    </row>
    <row r="7" spans="1:8" ht="20.25">
      <c r="A7" s="5"/>
      <c r="B7" s="5"/>
      <c r="C7" s="5"/>
      <c r="D7" s="7"/>
      <c r="E7" s="35"/>
      <c r="F7" s="35"/>
      <c r="G7" s="33"/>
    </row>
    <row r="8" spans="1:8" ht="20.25">
      <c r="A8" s="5"/>
      <c r="B8" s="5"/>
      <c r="C8" s="5"/>
      <c r="D8" s="7"/>
      <c r="E8" s="83"/>
      <c r="F8" s="83"/>
      <c r="G8" s="2"/>
    </row>
    <row r="9" spans="1:8" ht="20.25">
      <c r="A9" s="5"/>
      <c r="B9" s="5"/>
      <c r="C9" s="5"/>
      <c r="D9" s="7"/>
      <c r="E9" s="90" t="s">
        <v>62</v>
      </c>
      <c r="F9" s="83"/>
      <c r="G9" s="2"/>
    </row>
    <row r="10" spans="1:8" ht="20.25">
      <c r="A10" s="5"/>
      <c r="B10" s="5"/>
      <c r="C10" s="5"/>
      <c r="D10" s="7"/>
      <c r="E10" s="83" t="s">
        <v>0</v>
      </c>
      <c r="F10" s="83"/>
      <c r="G10" s="2"/>
    </row>
    <row r="11" spans="1:8" ht="20.25">
      <c r="A11" s="5"/>
      <c r="B11" s="5"/>
      <c r="C11" s="5"/>
      <c r="D11" s="7"/>
      <c r="E11" s="83" t="s">
        <v>1</v>
      </c>
      <c r="F11" s="83"/>
      <c r="G11" s="2"/>
    </row>
    <row r="12" spans="1:8" ht="20.25">
      <c r="A12" s="5"/>
      <c r="B12" s="5"/>
      <c r="C12" s="5"/>
      <c r="D12" s="5"/>
      <c r="E12" s="83" t="s">
        <v>47</v>
      </c>
      <c r="F12" s="83"/>
      <c r="G12" s="2"/>
    </row>
    <row r="13" spans="1:8" ht="20.25">
      <c r="A13" s="5"/>
      <c r="B13" s="5"/>
      <c r="C13" s="5"/>
      <c r="D13" s="5"/>
      <c r="E13" s="83" t="s">
        <v>54</v>
      </c>
      <c r="F13" s="83"/>
      <c r="G13" s="2"/>
    </row>
    <row r="14" spans="1:8" ht="20.25">
      <c r="A14" s="5"/>
      <c r="B14" s="5"/>
      <c r="C14" s="5"/>
      <c r="D14" s="5"/>
      <c r="E14" s="35"/>
      <c r="F14" s="35"/>
      <c r="G14" s="33"/>
    </row>
    <row r="15" spans="1:8" ht="46.5" customHeight="1">
      <c r="A15" s="105" t="s">
        <v>2</v>
      </c>
      <c r="B15" s="105"/>
      <c r="C15" s="105"/>
      <c r="D15" s="105"/>
      <c r="E15" s="105"/>
      <c r="F15" s="77"/>
      <c r="G15" s="7"/>
    </row>
    <row r="16" spans="1:8" ht="28.5" customHeight="1">
      <c r="A16" s="106" t="s">
        <v>15</v>
      </c>
      <c r="B16" s="106"/>
      <c r="C16" s="106"/>
      <c r="D16" s="106"/>
      <c r="E16" s="106"/>
      <c r="F16" s="78"/>
      <c r="G16" s="7"/>
    </row>
    <row r="17" spans="1:7" ht="20.25">
      <c r="A17" s="100"/>
      <c r="B17" s="100"/>
      <c r="C17" s="100"/>
      <c r="D17" s="100"/>
      <c r="E17" s="100"/>
      <c r="F17" s="79"/>
      <c r="G17" s="7"/>
    </row>
    <row r="18" spans="1:7" ht="33.75" customHeight="1">
      <c r="A18" s="107" t="s">
        <v>125</v>
      </c>
      <c r="B18" s="107"/>
      <c r="C18" s="107"/>
      <c r="D18" s="107"/>
      <c r="E18" s="107"/>
      <c r="F18" s="80"/>
      <c r="G18" s="7"/>
    </row>
    <row r="19" spans="1:7" ht="20.25">
      <c r="A19" s="79"/>
      <c r="B19" s="79"/>
      <c r="C19" s="9" t="s">
        <v>16</v>
      </c>
      <c r="D19" s="79"/>
      <c r="E19" s="79"/>
      <c r="F19" s="79"/>
      <c r="G19" s="7"/>
    </row>
    <row r="20" spans="1:7" ht="20.25">
      <c r="A20" s="2"/>
      <c r="B20" s="10" t="s">
        <v>20</v>
      </c>
      <c r="C20" s="15">
        <v>17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110</v>
      </c>
      <c r="F23" s="11" t="s">
        <v>72</v>
      </c>
      <c r="G23" s="11" t="s">
        <v>109</v>
      </c>
    </row>
    <row r="24" spans="1:7" ht="38.25" customHeight="1">
      <c r="A24" s="12">
        <v>1</v>
      </c>
      <c r="B24" s="13" t="s">
        <v>25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41.25" customHeight="1">
      <c r="A25" s="12">
        <v>2</v>
      </c>
      <c r="B25" s="13" t="s">
        <v>11</v>
      </c>
      <c r="C25" s="18">
        <v>104500</v>
      </c>
      <c r="D25" s="12">
        <v>0.5</v>
      </c>
      <c r="E25" s="18">
        <f>SUM(C25*D25)</f>
        <v>52250</v>
      </c>
      <c r="F25" s="18">
        <f t="shared" ref="F25:F35" si="0">SUM(E25*30%)</f>
        <v>15675</v>
      </c>
      <c r="G25" s="18">
        <f t="shared" ref="G25:G34" si="1">SUM(E25*12+F25*6)</f>
        <v>721050</v>
      </c>
    </row>
    <row r="26" spans="1:7" ht="42" customHeight="1">
      <c r="A26" s="12">
        <v>3</v>
      </c>
      <c r="B26" s="13" t="s">
        <v>7</v>
      </c>
      <c r="C26" s="18">
        <v>104500</v>
      </c>
      <c r="D26" s="12">
        <v>0.75</v>
      </c>
      <c r="E26" s="18">
        <f t="shared" ref="E26:E30" si="2">SUM(C26*D26)</f>
        <v>78375</v>
      </c>
      <c r="F26" s="18">
        <f t="shared" si="0"/>
        <v>23512.5</v>
      </c>
      <c r="G26" s="18">
        <f t="shared" si="1"/>
        <v>1081575</v>
      </c>
    </row>
    <row r="27" spans="1:7" ht="39" customHeight="1">
      <c r="A27" s="12">
        <v>4</v>
      </c>
      <c r="B27" s="13" t="s">
        <v>5</v>
      </c>
      <c r="C27" s="18">
        <v>130952</v>
      </c>
      <c r="D27" s="12">
        <v>3.36</v>
      </c>
      <c r="E27" s="18">
        <f t="shared" si="2"/>
        <v>439998.71999999997</v>
      </c>
      <c r="F27" s="18">
        <f t="shared" si="0"/>
        <v>131999.61599999998</v>
      </c>
      <c r="G27" s="18">
        <f t="shared" si="1"/>
        <v>6071982.3359999992</v>
      </c>
    </row>
    <row r="28" spans="1:7" ht="42.75" customHeight="1">
      <c r="A28" s="12">
        <v>5</v>
      </c>
      <c r="B28" s="13" t="s">
        <v>6</v>
      </c>
      <c r="C28" s="18">
        <v>104000</v>
      </c>
      <c r="D28" s="12">
        <v>3</v>
      </c>
      <c r="E28" s="18">
        <f t="shared" si="2"/>
        <v>312000</v>
      </c>
      <c r="F28" s="18">
        <f t="shared" si="0"/>
        <v>93600</v>
      </c>
      <c r="G28" s="18">
        <f t="shared" si="1"/>
        <v>4305600</v>
      </c>
    </row>
    <row r="29" spans="1:7" ht="33.7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38.25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33" customHeight="1">
      <c r="A31" s="12">
        <v>8</v>
      </c>
      <c r="B31" s="13" t="s">
        <v>31</v>
      </c>
      <c r="C31" s="18">
        <v>104000</v>
      </c>
      <c r="D31" s="12">
        <v>0.5</v>
      </c>
      <c r="E31" s="18">
        <f>SUM(C32*D31)</f>
        <v>52000</v>
      </c>
      <c r="F31" s="18">
        <f t="shared" si="0"/>
        <v>15600</v>
      </c>
      <c r="G31" s="18">
        <f t="shared" si="1"/>
        <v>717600</v>
      </c>
    </row>
    <row r="32" spans="1:7" ht="30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v>52000</v>
      </c>
      <c r="F32" s="18">
        <f t="shared" si="0"/>
        <v>15600</v>
      </c>
      <c r="G32" s="18">
        <f t="shared" si="1"/>
        <v>717600</v>
      </c>
    </row>
    <row r="33" spans="1:7" ht="30" customHeight="1">
      <c r="A33" s="12">
        <v>10</v>
      </c>
      <c r="B33" s="13" t="s">
        <v>45</v>
      </c>
      <c r="C33" s="18">
        <v>104000</v>
      </c>
      <c r="D33" s="12">
        <v>0.5</v>
      </c>
      <c r="E33" s="18">
        <f t="shared" ref="E33" si="3">SUM(C33*D33)</f>
        <v>52000</v>
      </c>
      <c r="F33" s="18">
        <f t="shared" si="0"/>
        <v>15600</v>
      </c>
      <c r="G33" s="18">
        <f t="shared" si="1"/>
        <v>717600</v>
      </c>
    </row>
    <row r="34" spans="1:7" ht="33" customHeight="1">
      <c r="A34" s="12">
        <v>11</v>
      </c>
      <c r="B34" s="13" t="s">
        <v>46</v>
      </c>
      <c r="C34" s="18">
        <v>104000</v>
      </c>
      <c r="D34" s="12">
        <v>1</v>
      </c>
      <c r="E34" s="18">
        <v>104000</v>
      </c>
      <c r="F34" s="18">
        <f t="shared" si="0"/>
        <v>31200</v>
      </c>
      <c r="G34" s="18">
        <f t="shared" si="1"/>
        <v>1435200</v>
      </c>
    </row>
    <row r="35" spans="1:7" ht="35.25" customHeight="1">
      <c r="A35" s="21"/>
      <c r="B35" s="19" t="s">
        <v>13</v>
      </c>
      <c r="C35" s="20"/>
      <c r="D35" s="21">
        <f>SUM(D24:D34)</f>
        <v>12.86</v>
      </c>
      <c r="E35" s="20">
        <f>SUM(E24:E34)</f>
        <v>1464148.72</v>
      </c>
      <c r="F35" s="20">
        <f t="shared" si="0"/>
        <v>439244.61599999998</v>
      </c>
      <c r="G35" s="20">
        <f>SUM(G24:G34)</f>
        <v>20205252.335999999</v>
      </c>
    </row>
    <row r="36" spans="1:7" ht="27" customHeight="1">
      <c r="A36" s="14"/>
      <c r="B36" s="14"/>
      <c r="C36" s="14"/>
      <c r="D36" s="14"/>
      <c r="E36" s="14"/>
      <c r="F36" s="14"/>
      <c r="G36" s="7"/>
    </row>
    <row r="37" spans="1:7" ht="20.25">
      <c r="A37" s="10"/>
      <c r="B37" s="10"/>
      <c r="C37" s="10"/>
      <c r="D37" s="10"/>
      <c r="E37" s="2"/>
      <c r="F37" s="2"/>
      <c r="G37" s="7"/>
    </row>
    <row r="38" spans="1:7" ht="9.75" customHeight="1">
      <c r="A38" s="10"/>
      <c r="B38" s="10"/>
      <c r="C38" s="10"/>
      <c r="D38" s="10"/>
      <c r="E38" s="2"/>
      <c r="F38" s="2"/>
      <c r="G38" s="7"/>
    </row>
    <row r="39" spans="1:7" ht="36.75" hidden="1" customHeight="1">
      <c r="A39" s="10"/>
      <c r="B39" s="10"/>
      <c r="C39" s="10"/>
      <c r="D39" s="10"/>
      <c r="E39" s="2"/>
      <c r="F39" s="2"/>
      <c r="G39" s="7"/>
    </row>
    <row r="40" spans="1:7" ht="135" customHeight="1">
      <c r="A40" s="10"/>
      <c r="B40" s="103" t="s">
        <v>120</v>
      </c>
      <c r="C40" s="104"/>
      <c r="D40" s="104"/>
      <c r="E40" s="104"/>
      <c r="F40" s="104"/>
      <c r="G40" s="104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5">
    <mergeCell ref="A15:E15"/>
    <mergeCell ref="A16:E16"/>
    <mergeCell ref="A17:E17"/>
    <mergeCell ref="A18:E18"/>
    <mergeCell ref="B40:G40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G50"/>
  <sheetViews>
    <sheetView view="pageBreakPreview" topLeftCell="A28" zoomScaleSheetLayoutView="100" workbookViewId="0">
      <selection activeCell="I41" sqref="I41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28515625" customWidth="1"/>
    <col min="5" max="7" width="24.140625" customWidth="1"/>
  </cols>
  <sheetData>
    <row r="1" spans="1:7" ht="18.75">
      <c r="E1" s="32"/>
      <c r="F1" s="32"/>
    </row>
    <row r="2" spans="1:7" ht="20.25">
      <c r="A2" s="5"/>
      <c r="B2" s="5"/>
      <c r="C2" s="5"/>
      <c r="D2" s="2"/>
      <c r="E2" s="63" t="s">
        <v>86</v>
      </c>
      <c r="F2" s="63"/>
      <c r="G2" s="63"/>
    </row>
    <row r="3" spans="1:7" ht="20.25">
      <c r="A3" s="5"/>
      <c r="B3" s="5"/>
      <c r="C3" s="5"/>
      <c r="D3" s="2"/>
      <c r="E3" s="63" t="s">
        <v>0</v>
      </c>
      <c r="F3" s="63"/>
      <c r="G3" s="63"/>
    </row>
    <row r="4" spans="1:7" ht="20.25">
      <c r="A4" s="5"/>
      <c r="B4" s="5"/>
      <c r="C4" s="5"/>
      <c r="D4" s="2"/>
      <c r="E4" s="63" t="s">
        <v>1</v>
      </c>
      <c r="F4" s="63"/>
      <c r="G4" s="63"/>
    </row>
    <row r="5" spans="1:7" ht="20.25">
      <c r="A5" s="5"/>
      <c r="B5" s="5"/>
      <c r="C5" s="5"/>
      <c r="D5" s="2"/>
      <c r="E5" s="63" t="s">
        <v>68</v>
      </c>
      <c r="F5" s="63"/>
      <c r="G5" s="63"/>
    </row>
    <row r="6" spans="1:7" ht="20.25">
      <c r="A6" s="5"/>
      <c r="B6" s="5"/>
      <c r="C6" s="5"/>
      <c r="D6" s="2"/>
      <c r="E6" s="63" t="s">
        <v>73</v>
      </c>
      <c r="F6" s="63"/>
      <c r="G6" s="63"/>
    </row>
    <row r="7" spans="1:7" ht="20.25">
      <c r="A7" s="5"/>
      <c r="B7" s="5"/>
      <c r="C7" s="5"/>
      <c r="D7" s="2"/>
      <c r="E7" s="63"/>
      <c r="F7" s="63"/>
      <c r="G7" s="33"/>
    </row>
    <row r="8" spans="1:7" ht="20.25">
      <c r="A8" s="5"/>
      <c r="B8" s="5"/>
      <c r="C8" s="5"/>
      <c r="D8" s="2"/>
      <c r="E8" s="63"/>
      <c r="F8" s="63"/>
      <c r="G8" s="33"/>
    </row>
    <row r="9" spans="1:7" ht="20.25">
      <c r="A9" s="5"/>
      <c r="B9" s="5"/>
      <c r="C9" s="5"/>
      <c r="D9" s="2"/>
      <c r="E9" s="83" t="s">
        <v>131</v>
      </c>
      <c r="F9" s="74"/>
      <c r="G9" s="74"/>
    </row>
    <row r="10" spans="1:7" ht="20.25">
      <c r="A10" s="5"/>
      <c r="B10" s="5"/>
      <c r="C10" s="5"/>
      <c r="D10" s="2"/>
      <c r="E10" s="74" t="s">
        <v>0</v>
      </c>
      <c r="F10" s="74"/>
      <c r="G10" s="74"/>
    </row>
    <row r="11" spans="1:7" ht="20.25">
      <c r="A11" s="5"/>
      <c r="B11" s="5"/>
      <c r="C11" s="5"/>
      <c r="D11" s="33"/>
      <c r="E11" s="74" t="s">
        <v>1</v>
      </c>
      <c r="F11" s="74"/>
      <c r="G11" s="74"/>
    </row>
    <row r="12" spans="1:7" ht="20.25">
      <c r="A12" s="5"/>
      <c r="B12" s="5"/>
      <c r="C12" s="5"/>
      <c r="D12" s="33"/>
      <c r="E12" s="74" t="s">
        <v>89</v>
      </c>
      <c r="F12" s="74"/>
      <c r="G12" s="74"/>
    </row>
    <row r="13" spans="1:7" ht="20.25">
      <c r="A13" s="5"/>
      <c r="B13" s="5"/>
      <c r="C13" s="5"/>
      <c r="D13" s="33"/>
      <c r="E13" s="74" t="s">
        <v>90</v>
      </c>
      <c r="F13" s="74"/>
      <c r="G13" s="74"/>
    </row>
    <row r="14" spans="1:7" ht="20.25">
      <c r="A14" s="5"/>
      <c r="B14" s="5"/>
      <c r="C14" s="5"/>
      <c r="D14" s="33"/>
      <c r="E14" s="74"/>
      <c r="F14" s="74"/>
      <c r="G14" s="33"/>
    </row>
    <row r="15" spans="1:7" ht="56.25" customHeight="1">
      <c r="A15" s="105" t="s">
        <v>2</v>
      </c>
      <c r="B15" s="105"/>
      <c r="C15" s="105"/>
      <c r="D15" s="105"/>
      <c r="E15" s="105"/>
      <c r="F15" s="59"/>
      <c r="G15" s="7"/>
    </row>
    <row r="16" spans="1:7" ht="31.5" customHeight="1">
      <c r="A16" s="106" t="s">
        <v>15</v>
      </c>
      <c r="B16" s="106"/>
      <c r="C16" s="106"/>
      <c r="D16" s="106"/>
      <c r="E16" s="106"/>
      <c r="F16" s="60"/>
      <c r="G16" s="7"/>
    </row>
    <row r="17" spans="1:7" ht="20.25">
      <c r="A17" s="100"/>
      <c r="B17" s="100"/>
      <c r="C17" s="100"/>
      <c r="D17" s="100"/>
      <c r="E17" s="100"/>
      <c r="F17" s="61"/>
      <c r="G17" s="7"/>
    </row>
    <row r="18" spans="1:7" ht="28.5" customHeight="1">
      <c r="A18" s="107" t="s">
        <v>99</v>
      </c>
      <c r="B18" s="107"/>
      <c r="C18" s="107"/>
      <c r="D18" s="107"/>
      <c r="E18" s="107"/>
      <c r="F18" s="62"/>
      <c r="G18" s="7"/>
    </row>
    <row r="19" spans="1:7" ht="20.25">
      <c r="A19" s="61"/>
      <c r="B19" s="61"/>
      <c r="C19" s="9" t="s">
        <v>16</v>
      </c>
      <c r="D19" s="61"/>
      <c r="E19" s="61"/>
      <c r="F19" s="61"/>
      <c r="G19" s="7"/>
    </row>
    <row r="20" spans="1:7" ht="20.25">
      <c r="A20" s="2"/>
      <c r="B20" s="10" t="s">
        <v>22</v>
      </c>
      <c r="C20" s="15">
        <v>18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105</v>
      </c>
      <c r="F23" s="11" t="s">
        <v>72</v>
      </c>
      <c r="G23" s="11" t="s">
        <v>106</v>
      </c>
    </row>
    <row r="24" spans="1:7" ht="39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36" customHeight="1">
      <c r="A25" s="12">
        <v>2</v>
      </c>
      <c r="B25" s="13" t="s">
        <v>11</v>
      </c>
      <c r="C25" s="18">
        <v>104500</v>
      </c>
      <c r="D25" s="12">
        <v>0.5</v>
      </c>
      <c r="E25" s="18">
        <f t="shared" ref="E25:E35" si="0">SUM(C25*D25)</f>
        <v>52250</v>
      </c>
      <c r="F25" s="18">
        <f t="shared" ref="F25:F35" si="1">SUM(E25*30%)</f>
        <v>15675</v>
      </c>
      <c r="G25" s="18">
        <f t="shared" ref="G25:G35" si="2">SUM(E25*12+F25*6)</f>
        <v>721050</v>
      </c>
    </row>
    <row r="26" spans="1:7" ht="29.25" customHeight="1">
      <c r="A26" s="12">
        <v>3</v>
      </c>
      <c r="B26" s="13" t="s">
        <v>7</v>
      </c>
      <c r="C26" s="18">
        <v>104500</v>
      </c>
      <c r="D26" s="12">
        <v>0.75</v>
      </c>
      <c r="E26" s="18">
        <f t="shared" si="0"/>
        <v>78375</v>
      </c>
      <c r="F26" s="18">
        <f t="shared" si="1"/>
        <v>23512.5</v>
      </c>
      <c r="G26" s="18">
        <f t="shared" si="2"/>
        <v>1081575</v>
      </c>
    </row>
    <row r="27" spans="1:7" ht="37.5" customHeight="1">
      <c r="A27" s="12">
        <v>4</v>
      </c>
      <c r="B27" s="13" t="s">
        <v>5</v>
      </c>
      <c r="C27" s="18">
        <v>130952</v>
      </c>
      <c r="D27" s="12">
        <v>4</v>
      </c>
      <c r="E27" s="18">
        <f t="shared" si="0"/>
        <v>523808</v>
      </c>
      <c r="F27" s="18">
        <f t="shared" si="1"/>
        <v>157142.39999999999</v>
      </c>
      <c r="G27" s="18">
        <f t="shared" si="2"/>
        <v>7228550.4000000004</v>
      </c>
    </row>
    <row r="28" spans="1:7" ht="33" customHeight="1">
      <c r="A28" s="12">
        <v>5</v>
      </c>
      <c r="B28" s="13" t="s">
        <v>6</v>
      </c>
      <c r="C28" s="18">
        <v>104000</v>
      </c>
      <c r="D28" s="12">
        <v>3</v>
      </c>
      <c r="E28" s="18">
        <f t="shared" si="0"/>
        <v>312000</v>
      </c>
      <c r="F28" s="18">
        <f t="shared" si="1"/>
        <v>93600</v>
      </c>
      <c r="G28" s="18">
        <f t="shared" si="2"/>
        <v>4305600</v>
      </c>
    </row>
    <row r="29" spans="1:7" ht="38.2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0"/>
        <v>78375</v>
      </c>
      <c r="F29" s="18">
        <f t="shared" si="1"/>
        <v>23512.5</v>
      </c>
      <c r="G29" s="18">
        <f t="shared" si="2"/>
        <v>1081575</v>
      </c>
    </row>
    <row r="30" spans="1:7" ht="27" hidden="1" customHeight="1">
      <c r="A30" s="12">
        <v>7</v>
      </c>
      <c r="B30" s="13"/>
      <c r="C30" s="18"/>
      <c r="D30" s="12"/>
      <c r="E30" s="18">
        <f t="shared" si="0"/>
        <v>0</v>
      </c>
      <c r="F30" s="18">
        <f t="shared" si="1"/>
        <v>0</v>
      </c>
      <c r="G30" s="18">
        <f t="shared" si="2"/>
        <v>0</v>
      </c>
    </row>
    <row r="31" spans="1:7" ht="31.5" customHeight="1">
      <c r="A31" s="12">
        <v>7</v>
      </c>
      <c r="B31" s="13" t="s">
        <v>9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7" ht="33.75" customHeight="1">
      <c r="A32" s="12">
        <v>8</v>
      </c>
      <c r="B32" s="13" t="s">
        <v>10</v>
      </c>
      <c r="C32" s="18">
        <v>104000</v>
      </c>
      <c r="D32" s="12">
        <v>0.5</v>
      </c>
      <c r="E32" s="18">
        <f t="shared" si="0"/>
        <v>52000</v>
      </c>
      <c r="F32" s="18">
        <f t="shared" si="1"/>
        <v>15600</v>
      </c>
      <c r="G32" s="18">
        <f t="shared" si="2"/>
        <v>717600</v>
      </c>
    </row>
    <row r="33" spans="1:7" ht="33" customHeight="1">
      <c r="A33" s="12">
        <v>9</v>
      </c>
      <c r="B33" s="13" t="s">
        <v>45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7.5" customHeight="1">
      <c r="A34" s="12">
        <v>10</v>
      </c>
      <c r="B34" s="13" t="s">
        <v>14</v>
      </c>
      <c r="C34" s="18">
        <v>104000</v>
      </c>
      <c r="D34" s="12">
        <v>0.5</v>
      </c>
      <c r="E34" s="18">
        <f t="shared" si="0"/>
        <v>52000</v>
      </c>
      <c r="F34" s="18">
        <f t="shared" si="1"/>
        <v>15600</v>
      </c>
      <c r="G34" s="18">
        <f t="shared" si="2"/>
        <v>717600</v>
      </c>
    </row>
    <row r="35" spans="1:7" ht="37.5" customHeight="1">
      <c r="A35" s="12">
        <v>11</v>
      </c>
      <c r="B35" s="13" t="s">
        <v>46</v>
      </c>
      <c r="C35" s="18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7" ht="41.25" customHeight="1">
      <c r="A36" s="12"/>
      <c r="B36" s="19" t="s">
        <v>13</v>
      </c>
      <c r="C36" s="12"/>
      <c r="D36" s="21">
        <f>SUM(D24:D35)</f>
        <v>13.5</v>
      </c>
      <c r="E36" s="20">
        <f>SUM(E24:E35)</f>
        <v>1547958</v>
      </c>
      <c r="F36" s="20">
        <f>SUM(F24:F35)</f>
        <v>464387.4</v>
      </c>
      <c r="G36" s="20">
        <f>SUM(G24:G35)</f>
        <v>21361820.399999999</v>
      </c>
    </row>
    <row r="37" spans="1:7" ht="33" customHeight="1">
      <c r="A37" s="14"/>
      <c r="B37" s="14"/>
      <c r="C37" s="14"/>
      <c r="D37" s="14"/>
      <c r="E37" s="14"/>
      <c r="F37" s="14"/>
      <c r="G37" s="7"/>
    </row>
    <row r="38" spans="1:7" ht="36.75" customHeight="1">
      <c r="A38" s="10"/>
      <c r="B38" s="92"/>
      <c r="C38" s="92"/>
      <c r="D38" s="92"/>
      <c r="E38" s="93"/>
      <c r="F38" s="93"/>
      <c r="G38" s="94"/>
    </row>
    <row r="39" spans="1:7" ht="133.5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44.25" customHeight="1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M49"/>
  <sheetViews>
    <sheetView topLeftCell="A25" zoomScaleSheetLayoutView="100" workbookViewId="0">
      <selection activeCell="I24" sqref="I24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4.42578125" customWidth="1"/>
    <col min="7" max="7" width="23.85546875" customWidth="1"/>
  </cols>
  <sheetData>
    <row r="1" spans="1:7" ht="20.25">
      <c r="E1" s="57"/>
      <c r="F1" s="63"/>
      <c r="G1" s="33"/>
    </row>
    <row r="2" spans="1:7" ht="20.25">
      <c r="E2" s="57" t="s">
        <v>84</v>
      </c>
      <c r="F2" s="63"/>
      <c r="G2" s="2"/>
    </row>
    <row r="3" spans="1:7" ht="20.25">
      <c r="E3" s="57" t="s">
        <v>0</v>
      </c>
      <c r="F3" s="63"/>
      <c r="G3" s="2"/>
    </row>
    <row r="4" spans="1:7" ht="20.25">
      <c r="E4" s="57" t="s">
        <v>1</v>
      </c>
      <c r="F4" s="63"/>
      <c r="G4" s="2"/>
    </row>
    <row r="5" spans="1:7" ht="20.25">
      <c r="E5" s="57" t="s">
        <v>66</v>
      </c>
      <c r="F5" s="63"/>
      <c r="G5" s="2"/>
    </row>
    <row r="6" spans="1:7" ht="20.25">
      <c r="A6" s="1"/>
      <c r="B6" s="1"/>
      <c r="C6" s="1"/>
      <c r="D6" s="1"/>
      <c r="E6" s="57" t="s">
        <v>85</v>
      </c>
      <c r="F6" s="63"/>
      <c r="G6" s="2"/>
    </row>
    <row r="7" spans="1:7" ht="20.25">
      <c r="A7" s="5"/>
      <c r="B7" s="5"/>
      <c r="C7" s="5"/>
      <c r="D7" s="7"/>
      <c r="E7" s="57"/>
      <c r="F7" s="63"/>
      <c r="G7" s="2"/>
    </row>
    <row r="8" spans="1:7" ht="20.25">
      <c r="A8" s="5"/>
      <c r="B8" s="5"/>
      <c r="C8" s="5"/>
      <c r="D8" s="7"/>
      <c r="E8" s="57"/>
      <c r="F8" s="63"/>
      <c r="G8" s="2"/>
    </row>
    <row r="9" spans="1:7" ht="20.25">
      <c r="A9" s="5"/>
      <c r="B9" s="5"/>
      <c r="C9" s="5"/>
      <c r="D9" s="7"/>
      <c r="E9" s="57"/>
      <c r="F9" s="63"/>
      <c r="G9" s="2"/>
    </row>
    <row r="10" spans="1:7" ht="20.25">
      <c r="A10" s="5"/>
      <c r="B10" s="5"/>
      <c r="C10" s="5"/>
      <c r="D10" s="7"/>
      <c r="E10" s="57"/>
      <c r="F10" s="63"/>
      <c r="G10" s="2"/>
    </row>
    <row r="11" spans="1:7" ht="20.25">
      <c r="A11" s="5"/>
      <c r="B11" s="5"/>
      <c r="C11" s="5"/>
      <c r="D11" s="7"/>
      <c r="E11" s="57"/>
      <c r="F11" s="63"/>
      <c r="G11" s="2"/>
    </row>
    <row r="12" spans="1:7" ht="17.25" customHeight="1">
      <c r="A12" s="5"/>
      <c r="B12" s="5"/>
      <c r="C12" s="5"/>
      <c r="D12" s="5"/>
      <c r="E12" s="57"/>
      <c r="F12" s="63"/>
      <c r="G12" s="2"/>
    </row>
    <row r="13" spans="1:7" ht="20.25">
      <c r="A13" s="5"/>
      <c r="B13" s="5"/>
      <c r="C13" s="5"/>
      <c r="D13" s="5"/>
      <c r="E13" s="57"/>
      <c r="F13" s="63"/>
      <c r="G13" s="2"/>
    </row>
    <row r="14" spans="1:7" ht="37.5" customHeight="1">
      <c r="A14" s="5"/>
      <c r="B14" s="5"/>
      <c r="C14" s="5"/>
      <c r="D14" s="5"/>
      <c r="E14" s="6"/>
      <c r="F14" s="6"/>
      <c r="G14" s="7"/>
    </row>
    <row r="15" spans="1:7" ht="40.5" customHeight="1">
      <c r="A15" s="99" t="s">
        <v>2</v>
      </c>
      <c r="B15" s="99"/>
      <c r="C15" s="99"/>
      <c r="D15" s="99"/>
      <c r="E15" s="99"/>
      <c r="F15" s="64"/>
      <c r="G15" s="7"/>
    </row>
    <row r="16" spans="1:7" ht="25.5">
      <c r="A16" s="110" t="s">
        <v>15</v>
      </c>
      <c r="B16" s="110"/>
      <c r="C16" s="110"/>
      <c r="D16" s="110"/>
      <c r="E16" s="110"/>
      <c r="F16" s="65"/>
      <c r="G16" s="7"/>
    </row>
    <row r="17" spans="1:7" ht="20.25">
      <c r="A17" s="100"/>
      <c r="B17" s="100"/>
      <c r="C17" s="100"/>
      <c r="D17" s="100"/>
      <c r="E17" s="100"/>
      <c r="F17" s="61"/>
      <c r="G17" s="7"/>
    </row>
    <row r="18" spans="1:7" ht="32.25" customHeight="1">
      <c r="A18" s="111" t="s">
        <v>34</v>
      </c>
      <c r="B18" s="111"/>
      <c r="C18" s="111"/>
      <c r="D18" s="111"/>
      <c r="E18" s="111"/>
      <c r="F18" s="66"/>
      <c r="G18" s="7"/>
    </row>
    <row r="19" spans="1:7" ht="31.5" customHeight="1">
      <c r="A19" s="55"/>
      <c r="B19" s="55"/>
      <c r="C19" s="9" t="s">
        <v>16</v>
      </c>
      <c r="D19" s="55"/>
      <c r="E19" s="55"/>
      <c r="F19" s="61"/>
      <c r="G19" s="7"/>
    </row>
    <row r="20" spans="1:7" ht="20.25">
      <c r="A20" s="2"/>
      <c r="B20" s="10" t="s">
        <v>20</v>
      </c>
      <c r="C20" s="15">
        <v>23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71.2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21</v>
      </c>
      <c r="F23" s="11" t="s">
        <v>49</v>
      </c>
      <c r="G23" s="11" t="s">
        <v>23</v>
      </c>
    </row>
    <row r="24" spans="1:7" ht="39" customHeight="1">
      <c r="A24" s="12">
        <v>1</v>
      </c>
      <c r="B24" s="13" t="s">
        <v>4</v>
      </c>
      <c r="C24" s="18">
        <v>139150</v>
      </c>
      <c r="D24" s="12">
        <v>1</v>
      </c>
      <c r="E24" s="18">
        <v>139150</v>
      </c>
      <c r="F24" s="18"/>
      <c r="G24" s="18">
        <v>1669800</v>
      </c>
    </row>
    <row r="25" spans="1:7" ht="36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/>
      <c r="G25" s="18">
        <f t="shared" ref="G25:G35" si="0">+E25*12</f>
        <v>1254000</v>
      </c>
    </row>
    <row r="26" spans="1:7" ht="39" customHeight="1">
      <c r="A26" s="12">
        <v>3</v>
      </c>
      <c r="B26" s="13" t="s">
        <v>7</v>
      </c>
      <c r="C26" s="18">
        <v>104500</v>
      </c>
      <c r="D26" s="12">
        <v>1.25</v>
      </c>
      <c r="E26" s="18">
        <f t="shared" ref="E26:E35" si="1">SUM(C26*D26)</f>
        <v>130625</v>
      </c>
      <c r="F26" s="18"/>
      <c r="G26" s="18">
        <f t="shared" si="0"/>
        <v>1567500</v>
      </c>
    </row>
    <row r="27" spans="1:7" ht="39" customHeight="1">
      <c r="A27" s="12">
        <v>4</v>
      </c>
      <c r="B27" s="13" t="s">
        <v>5</v>
      </c>
      <c r="C27" s="18">
        <v>130952</v>
      </c>
      <c r="D27" s="12">
        <v>7</v>
      </c>
      <c r="E27" s="18">
        <f t="shared" si="1"/>
        <v>916664</v>
      </c>
      <c r="F27" s="18"/>
      <c r="G27" s="18">
        <f t="shared" si="0"/>
        <v>10999968</v>
      </c>
    </row>
    <row r="28" spans="1:7" ht="30" customHeight="1">
      <c r="A28" s="12">
        <v>5</v>
      </c>
      <c r="B28" s="13" t="s">
        <v>6</v>
      </c>
      <c r="C28" s="18">
        <v>104000</v>
      </c>
      <c r="D28" s="12">
        <v>6.3</v>
      </c>
      <c r="E28" s="18">
        <f t="shared" si="1"/>
        <v>655200</v>
      </c>
      <c r="F28" s="18"/>
      <c r="G28" s="18">
        <f t="shared" si="0"/>
        <v>7862400</v>
      </c>
    </row>
    <row r="29" spans="1:7" ht="39" customHeight="1">
      <c r="A29" s="12">
        <v>6</v>
      </c>
      <c r="B29" s="13" t="s">
        <v>12</v>
      </c>
      <c r="C29" s="18">
        <v>104000</v>
      </c>
      <c r="D29" s="12">
        <v>0.25</v>
      </c>
      <c r="E29" s="18">
        <f t="shared" si="1"/>
        <v>26000</v>
      </c>
      <c r="F29" s="18"/>
      <c r="G29" s="18">
        <f t="shared" si="0"/>
        <v>312000</v>
      </c>
    </row>
    <row r="30" spans="1:7" ht="39" customHeight="1">
      <c r="A30" s="12">
        <v>7</v>
      </c>
      <c r="B30" s="13" t="s">
        <v>8</v>
      </c>
      <c r="C30" s="18">
        <v>104500</v>
      </c>
      <c r="D30" s="12">
        <v>1</v>
      </c>
      <c r="E30" s="18">
        <f t="shared" si="1"/>
        <v>104500</v>
      </c>
      <c r="F30" s="18"/>
      <c r="G30" s="18">
        <f t="shared" si="0"/>
        <v>1254000</v>
      </c>
    </row>
    <row r="31" spans="1:7" ht="33.7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1"/>
        <v>104000</v>
      </c>
      <c r="F31" s="18"/>
      <c r="G31" s="18">
        <f t="shared" si="0"/>
        <v>1248000</v>
      </c>
    </row>
    <row r="32" spans="1:7" ht="33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1"/>
        <v>104000</v>
      </c>
      <c r="F32" s="18"/>
      <c r="G32" s="18">
        <f t="shared" si="0"/>
        <v>1248000</v>
      </c>
    </row>
    <row r="33" spans="1:13" ht="34.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1"/>
        <v>52000</v>
      </c>
      <c r="F33" s="18"/>
      <c r="G33" s="18">
        <f t="shared" si="0"/>
        <v>624000</v>
      </c>
      <c r="M33">
        <v>10</v>
      </c>
    </row>
    <row r="34" spans="1:13" ht="35.25" customHeight="1">
      <c r="A34" s="12">
        <v>11</v>
      </c>
      <c r="B34" s="13" t="s">
        <v>45</v>
      </c>
      <c r="C34" s="18">
        <v>104000</v>
      </c>
      <c r="D34" s="12">
        <v>0.5</v>
      </c>
      <c r="E34" s="18">
        <f t="shared" si="1"/>
        <v>52000</v>
      </c>
      <c r="F34" s="18"/>
      <c r="G34" s="18">
        <f t="shared" si="0"/>
        <v>624000</v>
      </c>
    </row>
    <row r="35" spans="1:13" ht="36.7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1"/>
        <v>104000</v>
      </c>
      <c r="F35" s="18"/>
      <c r="G35" s="18">
        <f t="shared" si="0"/>
        <v>1248000</v>
      </c>
    </row>
    <row r="36" spans="1:13" ht="38.25" customHeight="1">
      <c r="A36" s="12"/>
      <c r="B36" s="19" t="s">
        <v>13</v>
      </c>
      <c r="C36" s="21"/>
      <c r="D36" s="21">
        <f>SUM(D24:D35)</f>
        <v>21.8</v>
      </c>
      <c r="E36" s="20">
        <f>SUM(E24:E35)</f>
        <v>2492639</v>
      </c>
      <c r="F36" s="20"/>
      <c r="G36" s="20">
        <f>SUM(G24:G35)</f>
        <v>29911668</v>
      </c>
    </row>
    <row r="37" spans="1:13" ht="23.25" customHeight="1">
      <c r="A37" s="14"/>
      <c r="B37" s="14"/>
      <c r="C37" s="14"/>
      <c r="D37" s="14"/>
      <c r="E37" s="14"/>
      <c r="F37" s="14"/>
      <c r="G37" s="7"/>
    </row>
    <row r="38" spans="1:13" ht="20.25">
      <c r="A38" s="10"/>
      <c r="B38" s="10"/>
      <c r="C38" s="10"/>
      <c r="D38" s="10"/>
      <c r="E38" s="2"/>
      <c r="F38" s="2"/>
      <c r="G38" s="7"/>
    </row>
    <row r="39" spans="1:13" ht="45" customHeight="1">
      <c r="A39" s="10"/>
      <c r="B39" s="112"/>
      <c r="C39" s="113"/>
      <c r="D39" s="113"/>
      <c r="E39" s="113"/>
      <c r="F39" s="113"/>
      <c r="G39" s="113"/>
    </row>
    <row r="40" spans="1:13" ht="23.25" customHeight="1">
      <c r="A40" s="10"/>
      <c r="B40" s="2"/>
      <c r="C40" s="2"/>
      <c r="D40" s="2"/>
      <c r="E40" s="10"/>
      <c r="F40" s="10"/>
      <c r="G40" s="7"/>
    </row>
    <row r="41" spans="1:13" ht="20.25">
      <c r="A41" s="10"/>
      <c r="B41" s="2"/>
      <c r="C41" s="2"/>
      <c r="D41" s="2"/>
      <c r="E41" s="10"/>
      <c r="F41" s="10"/>
      <c r="G41" s="7"/>
    </row>
    <row r="42" spans="1:13" ht="20.25">
      <c r="A42" s="10"/>
      <c r="B42" s="2"/>
      <c r="C42" s="2"/>
      <c r="D42" s="2"/>
      <c r="E42" s="10"/>
      <c r="F42" s="10"/>
      <c r="G42" s="7"/>
    </row>
    <row r="43" spans="1:13" ht="20.25">
      <c r="A43" s="10"/>
      <c r="B43" s="2"/>
      <c r="C43" s="2"/>
      <c r="D43" s="2"/>
      <c r="E43" s="10"/>
      <c r="F43" s="10"/>
      <c r="G43" s="7"/>
    </row>
    <row r="44" spans="1:13" ht="20.25">
      <c r="A44" s="10"/>
      <c r="B44" s="2"/>
      <c r="C44" s="2"/>
      <c r="D44" s="2"/>
      <c r="E44" s="10"/>
      <c r="F44" s="10"/>
      <c r="G44" s="7"/>
    </row>
    <row r="45" spans="1:13" ht="20.25">
      <c r="A45" s="10"/>
      <c r="B45" s="2"/>
      <c r="C45" s="2"/>
      <c r="D45" s="2"/>
      <c r="E45" s="10"/>
      <c r="F45" s="10"/>
      <c r="G45" s="7"/>
    </row>
    <row r="46" spans="1:13">
      <c r="A46" s="7"/>
      <c r="B46" s="7"/>
      <c r="C46" s="7"/>
      <c r="D46" s="7"/>
      <c r="E46" s="7"/>
      <c r="F46" s="7"/>
      <c r="G46" s="7"/>
    </row>
    <row r="47" spans="1:13" ht="16.5">
      <c r="A47" s="7"/>
      <c r="B47" s="7"/>
      <c r="C47" s="7"/>
      <c r="D47" s="7"/>
      <c r="E47" s="3"/>
      <c r="F47" s="3"/>
      <c r="G47" s="7"/>
    </row>
    <row r="48" spans="1:13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5">
    <mergeCell ref="A15:E15"/>
    <mergeCell ref="A16:E16"/>
    <mergeCell ref="A17:E17"/>
    <mergeCell ref="A18:E18"/>
    <mergeCell ref="B39:G39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G48"/>
  <sheetViews>
    <sheetView view="pageBreakPreview" topLeftCell="A31" zoomScaleSheetLayoutView="100" workbookViewId="0">
      <selection activeCell="J43" sqref="J43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42578125" customWidth="1"/>
    <col min="5" max="6" width="24" customWidth="1"/>
    <col min="7" max="7" width="23.5703125" customWidth="1"/>
  </cols>
  <sheetData>
    <row r="1" spans="1:7" ht="20.25">
      <c r="E1" s="57"/>
      <c r="F1" s="57"/>
      <c r="G1" s="33"/>
    </row>
    <row r="2" spans="1:7" ht="20.25">
      <c r="E2" s="57" t="s">
        <v>83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E5" s="57" t="s">
        <v>68</v>
      </c>
      <c r="F5" s="57"/>
      <c r="G5" s="2"/>
    </row>
    <row r="6" spans="1:7" ht="20.25">
      <c r="A6" s="5"/>
      <c r="B6" s="5"/>
      <c r="C6" s="5"/>
      <c r="D6" s="5"/>
      <c r="E6" s="57" t="s">
        <v>73</v>
      </c>
      <c r="F6" s="57"/>
      <c r="G6" s="2"/>
    </row>
    <row r="7" spans="1:7" ht="20.25">
      <c r="A7" s="5"/>
      <c r="B7" s="5"/>
      <c r="C7" s="5"/>
      <c r="D7" s="7"/>
      <c r="E7" s="57"/>
      <c r="F7" s="57"/>
      <c r="G7" s="2"/>
    </row>
    <row r="8" spans="1:7" ht="20.25">
      <c r="A8" s="5"/>
      <c r="B8" s="5"/>
      <c r="C8" s="5"/>
      <c r="D8" s="7"/>
      <c r="E8" s="90" t="s">
        <v>144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8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28.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1.5" customHeight="1">
      <c r="A18" s="107" t="s">
        <v>100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20.25">
      <c r="A20" s="2"/>
      <c r="B20" s="10" t="s">
        <v>20</v>
      </c>
      <c r="C20" s="15">
        <v>21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29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32.2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4" si="0">SUM(C25*D25)</f>
        <v>104500</v>
      </c>
      <c r="F25" s="18">
        <f t="shared" ref="F25:F34" si="1">SUM(E25*30%)</f>
        <v>31350</v>
      </c>
      <c r="G25" s="18">
        <f t="shared" ref="G25:G34" si="2">SUM(E25*12+F25*6)</f>
        <v>1442100</v>
      </c>
    </row>
    <row r="26" spans="1:7" ht="30.75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si="0"/>
        <v>104500</v>
      </c>
      <c r="F26" s="18">
        <f t="shared" si="1"/>
        <v>31350</v>
      </c>
      <c r="G26" s="18">
        <f t="shared" si="2"/>
        <v>1442100</v>
      </c>
    </row>
    <row r="27" spans="1:7" ht="32.25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0"/>
        <v>586664.96000000008</v>
      </c>
      <c r="F27" s="18">
        <f t="shared" si="1"/>
        <v>175999.48800000001</v>
      </c>
      <c r="G27" s="18">
        <f t="shared" si="2"/>
        <v>8095976.4480000017</v>
      </c>
    </row>
    <row r="28" spans="1:7" ht="33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0"/>
        <v>416000</v>
      </c>
      <c r="F28" s="18">
        <f t="shared" si="1"/>
        <v>124800</v>
      </c>
      <c r="G28" s="18">
        <f t="shared" si="2"/>
        <v>5740800</v>
      </c>
    </row>
    <row r="29" spans="1:7" ht="34.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0"/>
        <v>78375</v>
      </c>
      <c r="F29" s="18">
        <f t="shared" si="1"/>
        <v>23512.5</v>
      </c>
      <c r="G29" s="18">
        <f t="shared" si="2"/>
        <v>1081575</v>
      </c>
    </row>
    <row r="30" spans="1:7" ht="27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0"/>
        <v>104000</v>
      </c>
      <c r="F30" s="18">
        <f t="shared" si="1"/>
        <v>31200</v>
      </c>
      <c r="G30" s="18">
        <f t="shared" si="2"/>
        <v>1435200</v>
      </c>
    </row>
    <row r="31" spans="1:7" ht="27" customHeight="1">
      <c r="A31" s="12">
        <v>8</v>
      </c>
      <c r="B31" s="13" t="s">
        <v>10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7" ht="35.25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0"/>
        <v>52000</v>
      </c>
      <c r="F32" s="18">
        <f t="shared" si="1"/>
        <v>15600</v>
      </c>
      <c r="G32" s="18">
        <f t="shared" si="2"/>
        <v>717600</v>
      </c>
    </row>
    <row r="33" spans="1:7" ht="27.75" customHeight="1">
      <c r="A33" s="12">
        <v>10</v>
      </c>
      <c r="B33" s="13" t="s">
        <v>45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0" customHeight="1">
      <c r="A34" s="12">
        <v>11</v>
      </c>
      <c r="B34" s="13" t="s">
        <v>46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7" ht="34.5" customHeight="1">
      <c r="A35" s="21"/>
      <c r="B35" s="19" t="s">
        <v>13</v>
      </c>
      <c r="C35" s="20"/>
      <c r="D35" s="21">
        <f>SUM(D24:D34)</f>
        <v>16.23</v>
      </c>
      <c r="E35" s="20">
        <f>SUM(E24:E34)</f>
        <v>1845189.96</v>
      </c>
      <c r="F35" s="20">
        <f>SUM(F24:F34)</f>
        <v>553556.98800000001</v>
      </c>
      <c r="G35" s="20">
        <f>SUM(G24:G34)</f>
        <v>25463621.448000003</v>
      </c>
    </row>
    <row r="36" spans="1:7" ht="30" customHeight="1">
      <c r="A36" s="14"/>
      <c r="B36" s="14"/>
      <c r="C36" s="14"/>
      <c r="D36" s="14"/>
      <c r="E36" s="14"/>
      <c r="F36" s="14"/>
      <c r="G36" s="7"/>
    </row>
    <row r="37" spans="1:7" ht="20.25">
      <c r="A37" s="10"/>
      <c r="B37" s="10"/>
      <c r="C37" s="10"/>
      <c r="D37" s="10"/>
      <c r="E37" s="2"/>
      <c r="F37" s="2"/>
      <c r="G37" s="7"/>
    </row>
    <row r="38" spans="1:7" ht="46.5" customHeight="1">
      <c r="A38" s="10"/>
      <c r="B38" s="97"/>
      <c r="C38" s="98"/>
      <c r="D38" s="98"/>
      <c r="E38" s="98"/>
      <c r="F38" s="98"/>
      <c r="G38" s="98"/>
    </row>
    <row r="39" spans="1:7" ht="132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20.25">
      <c r="A40" s="10"/>
      <c r="B40" s="2"/>
      <c r="C40" s="2"/>
      <c r="D40" s="2"/>
      <c r="E40" s="10"/>
      <c r="F40" s="10"/>
      <c r="G40" s="7"/>
    </row>
    <row r="41" spans="1:7" ht="20.25">
      <c r="A41" s="10"/>
      <c r="B41" s="2"/>
      <c r="C41" s="2"/>
      <c r="D41" s="2"/>
      <c r="E41" s="10"/>
      <c r="F41" s="10"/>
      <c r="G41" s="7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 ht="16.5">
      <c r="A46" s="7"/>
      <c r="B46" s="7"/>
      <c r="C46" s="7"/>
      <c r="D46" s="7"/>
      <c r="E46" s="3"/>
      <c r="F46" s="3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>
      <c r="A48" s="7"/>
      <c r="B48" s="7"/>
      <c r="C48" s="7"/>
      <c r="D48" s="7"/>
      <c r="E48" s="7"/>
      <c r="F48" s="7"/>
      <c r="G48" s="7"/>
    </row>
  </sheetData>
  <mergeCells count="6">
    <mergeCell ref="B39:G39"/>
    <mergeCell ref="A15:E15"/>
    <mergeCell ref="A16:E16"/>
    <mergeCell ref="A17:E17"/>
    <mergeCell ref="A18:E18"/>
    <mergeCell ref="B38:G38"/>
  </mergeCells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G50"/>
  <sheetViews>
    <sheetView view="pageBreakPreview" topLeftCell="A35" zoomScaleSheetLayoutView="100" workbookViewId="0">
      <selection activeCell="H38" sqref="H38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2.28515625" customWidth="1"/>
    <col min="5" max="6" width="23.7109375" customWidth="1"/>
    <col min="7" max="7" width="25" customWidth="1"/>
  </cols>
  <sheetData>
    <row r="1" spans="1:7" ht="20.25">
      <c r="E1" s="57"/>
      <c r="F1" s="57"/>
      <c r="G1" s="33"/>
    </row>
    <row r="2" spans="1:7" ht="20.25">
      <c r="E2" s="90" t="s">
        <v>96</v>
      </c>
      <c r="F2" s="57"/>
      <c r="G2" s="2"/>
    </row>
    <row r="3" spans="1:7" ht="20.25">
      <c r="A3" s="1"/>
      <c r="B3" s="1"/>
      <c r="C3" s="1"/>
      <c r="D3" s="1"/>
      <c r="E3" s="57" t="s">
        <v>0</v>
      </c>
      <c r="F3" s="57"/>
      <c r="G3" s="2"/>
    </row>
    <row r="4" spans="1:7" ht="20.25">
      <c r="A4" s="1"/>
      <c r="B4" s="1"/>
      <c r="C4" s="1"/>
      <c r="D4" s="1"/>
      <c r="E4" s="57" t="s">
        <v>1</v>
      </c>
      <c r="F4" s="57"/>
      <c r="G4" s="2"/>
    </row>
    <row r="5" spans="1:7" ht="20.25">
      <c r="A5" s="1"/>
      <c r="B5" s="1"/>
      <c r="C5" s="1"/>
      <c r="D5" s="1"/>
      <c r="E5" s="57" t="s">
        <v>68</v>
      </c>
      <c r="F5" s="57"/>
      <c r="G5" s="2"/>
    </row>
    <row r="6" spans="1:7" ht="20.25">
      <c r="A6" s="1"/>
      <c r="B6" s="1"/>
      <c r="C6" s="1"/>
      <c r="D6" s="1"/>
      <c r="E6" s="57" t="s">
        <v>73</v>
      </c>
      <c r="F6" s="57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137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54.7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26.2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30" customHeight="1">
      <c r="A18" s="107" t="s">
        <v>27</v>
      </c>
      <c r="B18" s="107"/>
      <c r="C18" s="107"/>
      <c r="D18" s="107"/>
      <c r="E18" s="107"/>
      <c r="F18" s="56"/>
      <c r="G18" s="7"/>
    </row>
    <row r="19" spans="1:7" ht="20.25">
      <c r="A19" s="55"/>
      <c r="B19" s="55"/>
      <c r="C19" s="9" t="s">
        <v>16</v>
      </c>
      <c r="D19" s="55"/>
      <c r="E19" s="55"/>
      <c r="F19" s="55"/>
      <c r="G19" s="7"/>
    </row>
    <row r="20" spans="1:7" ht="30.75" customHeight="1">
      <c r="A20" s="2"/>
      <c r="B20" s="10" t="s">
        <v>22</v>
      </c>
      <c r="C20" s="15">
        <v>21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2.25" customHeight="1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104</v>
      </c>
    </row>
    <row r="24" spans="1:7" ht="47.25" customHeight="1">
      <c r="A24" s="12">
        <v>1</v>
      </c>
      <c r="B24" s="13" t="s">
        <v>4</v>
      </c>
      <c r="C24" s="18">
        <v>139150</v>
      </c>
      <c r="D24" s="12">
        <v>1</v>
      </c>
      <c r="E24" s="18">
        <f>SUM(C24*D24)</f>
        <v>139150</v>
      </c>
      <c r="F24" s="18">
        <f>SUM(E24*30%)</f>
        <v>41745</v>
      </c>
      <c r="G24" s="18">
        <f>SUM(E24*12+F24*6)</f>
        <v>1920270</v>
      </c>
    </row>
    <row r="25" spans="1:7" ht="41.2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>SUM(C25*D25)</f>
        <v>104500</v>
      </c>
      <c r="F25" s="18">
        <f t="shared" ref="F25:F35" si="0">SUM(E25*30%)</f>
        <v>31350</v>
      </c>
      <c r="G25" s="18">
        <f t="shared" ref="G25:G35" si="1">SUM(E25*12+F25*6)</f>
        <v>1442100</v>
      </c>
    </row>
    <row r="26" spans="1:7" ht="39.75" customHeight="1">
      <c r="A26" s="12">
        <v>3</v>
      </c>
      <c r="B26" s="13" t="s">
        <v>7</v>
      </c>
      <c r="C26" s="18">
        <v>104500</v>
      </c>
      <c r="D26" s="12">
        <v>1</v>
      </c>
      <c r="E26" s="18">
        <f t="shared" ref="E26:E35" si="2">SUM(C26*D26)</f>
        <v>104500</v>
      </c>
      <c r="F26" s="18">
        <f t="shared" si="0"/>
        <v>31350</v>
      </c>
      <c r="G26" s="18">
        <f t="shared" si="1"/>
        <v>1442100</v>
      </c>
    </row>
    <row r="27" spans="1:7" ht="42.75" customHeight="1">
      <c r="A27" s="12">
        <v>4</v>
      </c>
      <c r="B27" s="13" t="s">
        <v>5</v>
      </c>
      <c r="C27" s="18">
        <v>130952</v>
      </c>
      <c r="D27" s="12">
        <v>4.4800000000000004</v>
      </c>
      <c r="E27" s="18">
        <f t="shared" si="2"/>
        <v>586664.96000000008</v>
      </c>
      <c r="F27" s="18">
        <f t="shared" si="0"/>
        <v>175999.48800000001</v>
      </c>
      <c r="G27" s="18">
        <f t="shared" si="1"/>
        <v>8095976.4480000017</v>
      </c>
    </row>
    <row r="28" spans="1:7" ht="42.75" customHeight="1">
      <c r="A28" s="12">
        <v>5</v>
      </c>
      <c r="B28" s="13" t="s">
        <v>6</v>
      </c>
      <c r="C28" s="18">
        <v>104000</v>
      </c>
      <c r="D28" s="12">
        <v>4</v>
      </c>
      <c r="E28" s="18">
        <f t="shared" si="2"/>
        <v>416000</v>
      </c>
      <c r="F28" s="18">
        <f t="shared" si="0"/>
        <v>124800</v>
      </c>
      <c r="G28" s="18">
        <f t="shared" si="1"/>
        <v>5740800</v>
      </c>
    </row>
    <row r="29" spans="1:7" ht="45" customHeight="1">
      <c r="A29" s="12">
        <v>6</v>
      </c>
      <c r="B29" s="13" t="s">
        <v>8</v>
      </c>
      <c r="C29" s="18">
        <v>104500</v>
      </c>
      <c r="D29" s="12">
        <v>0.75</v>
      </c>
      <c r="E29" s="18">
        <f t="shared" si="2"/>
        <v>78375</v>
      </c>
      <c r="F29" s="18">
        <f t="shared" si="0"/>
        <v>23512.5</v>
      </c>
      <c r="G29" s="18">
        <f t="shared" si="1"/>
        <v>1081575</v>
      </c>
    </row>
    <row r="30" spans="1:7" ht="44.25" customHeight="1">
      <c r="A30" s="12">
        <v>7</v>
      </c>
      <c r="B30" s="13" t="s">
        <v>9</v>
      </c>
      <c r="C30" s="18">
        <v>104000</v>
      </c>
      <c r="D30" s="12">
        <v>1</v>
      </c>
      <c r="E30" s="18">
        <f t="shared" si="2"/>
        <v>104000</v>
      </c>
      <c r="F30" s="18">
        <f t="shared" si="0"/>
        <v>31200</v>
      </c>
      <c r="G30" s="18">
        <f t="shared" si="1"/>
        <v>1435200</v>
      </c>
    </row>
    <row r="31" spans="1:7" ht="38.25" customHeight="1">
      <c r="A31" s="12">
        <v>8</v>
      </c>
      <c r="B31" s="13" t="s">
        <v>10</v>
      </c>
      <c r="C31" s="18">
        <v>104000</v>
      </c>
      <c r="D31" s="12">
        <v>1</v>
      </c>
      <c r="E31" s="18">
        <f t="shared" si="2"/>
        <v>104000</v>
      </c>
      <c r="F31" s="18">
        <f t="shared" si="0"/>
        <v>31200</v>
      </c>
      <c r="G31" s="18">
        <f t="shared" si="1"/>
        <v>1435200</v>
      </c>
    </row>
    <row r="32" spans="1:7" ht="46.5" customHeight="1">
      <c r="A32" s="12">
        <v>9</v>
      </c>
      <c r="B32" s="13" t="s">
        <v>14</v>
      </c>
      <c r="C32" s="18">
        <v>104000</v>
      </c>
      <c r="D32" s="12">
        <v>0.5</v>
      </c>
      <c r="E32" s="18">
        <f t="shared" si="2"/>
        <v>52000</v>
      </c>
      <c r="F32" s="18">
        <f t="shared" si="0"/>
        <v>15600</v>
      </c>
      <c r="G32" s="18">
        <f t="shared" si="1"/>
        <v>717600</v>
      </c>
    </row>
    <row r="33" spans="1:7" ht="45" customHeight="1">
      <c r="A33" s="12">
        <v>10</v>
      </c>
      <c r="B33" s="13" t="s">
        <v>45</v>
      </c>
      <c r="C33" s="18">
        <v>104000</v>
      </c>
      <c r="D33" s="12">
        <v>0.75</v>
      </c>
      <c r="E33" s="18">
        <f t="shared" si="2"/>
        <v>78000</v>
      </c>
      <c r="F33" s="18">
        <f t="shared" si="0"/>
        <v>23400</v>
      </c>
      <c r="G33" s="18">
        <f t="shared" si="1"/>
        <v>1076400</v>
      </c>
    </row>
    <row r="34" spans="1:7" ht="27.75" hidden="1" customHeight="1">
      <c r="A34" s="12"/>
      <c r="B34" s="13"/>
      <c r="C34" s="18"/>
      <c r="D34" s="12"/>
      <c r="E34" s="18"/>
      <c r="F34" s="18">
        <f t="shared" si="0"/>
        <v>0</v>
      </c>
      <c r="G34" s="18">
        <f t="shared" si="1"/>
        <v>0</v>
      </c>
    </row>
    <row r="35" spans="1:7" ht="36" customHeight="1">
      <c r="A35" s="12">
        <v>11</v>
      </c>
      <c r="B35" s="13" t="s">
        <v>46</v>
      </c>
      <c r="C35" s="18">
        <v>104000</v>
      </c>
      <c r="D35" s="12">
        <v>1</v>
      </c>
      <c r="E35" s="18">
        <f t="shared" si="2"/>
        <v>104000</v>
      </c>
      <c r="F35" s="18">
        <f t="shared" si="0"/>
        <v>31200</v>
      </c>
      <c r="G35" s="18">
        <f t="shared" si="1"/>
        <v>1435200</v>
      </c>
    </row>
    <row r="36" spans="1:7" ht="38.25" customHeight="1">
      <c r="A36" s="12"/>
      <c r="B36" s="19" t="s">
        <v>13</v>
      </c>
      <c r="C36" s="21"/>
      <c r="D36" s="21">
        <f>SUM(D24:D35)</f>
        <v>16.48</v>
      </c>
      <c r="E36" s="20">
        <f>SUM(E24:E35)</f>
        <v>1871189.96</v>
      </c>
      <c r="F36" s="20">
        <f>SUM(F24:F35)</f>
        <v>561356.98800000001</v>
      </c>
      <c r="G36" s="20">
        <f>SUM(G24:G35)</f>
        <v>25822421.448000003</v>
      </c>
    </row>
    <row r="37" spans="1:7" ht="62.25" customHeight="1">
      <c r="A37" s="14"/>
      <c r="B37" s="14"/>
      <c r="C37" s="14"/>
      <c r="D37" s="14"/>
      <c r="E37" s="14"/>
      <c r="F37" s="14"/>
      <c r="G37" s="7"/>
    </row>
    <row r="38" spans="1:7" ht="69.75" customHeight="1">
      <c r="A38" s="10"/>
      <c r="B38" s="103"/>
      <c r="C38" s="104"/>
      <c r="D38" s="104"/>
      <c r="E38" s="104"/>
      <c r="F38" s="104"/>
      <c r="G38" s="104"/>
    </row>
    <row r="39" spans="1:7" ht="138.75" customHeight="1">
      <c r="A39" s="10"/>
      <c r="B39" s="108" t="s">
        <v>120</v>
      </c>
      <c r="C39" s="109"/>
      <c r="D39" s="109"/>
      <c r="E39" s="109"/>
      <c r="F39" s="109"/>
      <c r="G39" s="109"/>
    </row>
    <row r="40" spans="1:7" ht="24.75" customHeight="1">
      <c r="A40" s="10"/>
      <c r="B40" s="97"/>
      <c r="C40" s="98"/>
      <c r="D40" s="98"/>
      <c r="E40" s="98"/>
      <c r="F40" s="98"/>
      <c r="G40" s="98"/>
    </row>
    <row r="41" spans="1:7" ht="20.25">
      <c r="A41" s="10"/>
      <c r="B41" s="97"/>
      <c r="C41" s="98"/>
      <c r="D41" s="98"/>
      <c r="E41" s="98"/>
      <c r="F41" s="98"/>
      <c r="G41" s="98"/>
    </row>
    <row r="42" spans="1:7" ht="20.25">
      <c r="A42" s="10"/>
      <c r="B42" s="2"/>
      <c r="C42" s="2"/>
      <c r="D42" s="2"/>
      <c r="E42" s="10"/>
      <c r="F42" s="10"/>
      <c r="G42" s="7"/>
    </row>
    <row r="43" spans="1:7" ht="20.25">
      <c r="A43" s="10"/>
      <c r="B43" s="2"/>
      <c r="C43" s="2"/>
      <c r="D43" s="2"/>
      <c r="E43" s="10"/>
      <c r="F43" s="10"/>
      <c r="G43" s="7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</sheetData>
  <mergeCells count="8">
    <mergeCell ref="B40:G40"/>
    <mergeCell ref="B41:G41"/>
    <mergeCell ref="A15:E15"/>
    <mergeCell ref="A16:E16"/>
    <mergeCell ref="A17:E17"/>
    <mergeCell ref="A18:E18"/>
    <mergeCell ref="B39:G39"/>
    <mergeCell ref="B38:G38"/>
  </mergeCells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G49"/>
  <sheetViews>
    <sheetView view="pageBreakPreview" topLeftCell="A33" zoomScaleSheetLayoutView="100" workbookViewId="0">
      <selection activeCell="G36" sqref="G36"/>
    </sheetView>
  </sheetViews>
  <sheetFormatPr defaultRowHeight="15"/>
  <cols>
    <col min="1" max="1" width="7" customWidth="1"/>
    <col min="2" max="2" width="35.140625" bestFit="1" customWidth="1"/>
    <col min="3" max="3" width="23.140625" customWidth="1"/>
    <col min="4" max="4" width="21.140625" customWidth="1"/>
    <col min="5" max="6" width="24.7109375" customWidth="1"/>
    <col min="7" max="7" width="23.85546875" customWidth="1"/>
  </cols>
  <sheetData>
    <row r="1" spans="1:7" ht="20.25">
      <c r="E1" s="57"/>
      <c r="F1" s="57"/>
      <c r="G1" s="33"/>
    </row>
    <row r="2" spans="1:7" ht="20.25">
      <c r="E2" s="57" t="s">
        <v>82</v>
      </c>
      <c r="F2" s="57"/>
      <c r="G2" s="2"/>
    </row>
    <row r="3" spans="1:7" ht="20.25">
      <c r="E3" s="57" t="s">
        <v>0</v>
      </c>
      <c r="F3" s="57"/>
      <c r="G3" s="2"/>
    </row>
    <row r="4" spans="1:7" ht="20.25">
      <c r="E4" s="57" t="s">
        <v>1</v>
      </c>
      <c r="F4" s="57"/>
      <c r="G4" s="2"/>
    </row>
    <row r="5" spans="1:7" ht="20.25">
      <c r="E5" s="74" t="s">
        <v>68</v>
      </c>
      <c r="F5" s="57"/>
      <c r="G5" s="2"/>
    </row>
    <row r="6" spans="1:7" ht="20.25">
      <c r="A6" s="1"/>
      <c r="B6" s="1"/>
      <c r="C6" s="1"/>
      <c r="D6" s="1"/>
      <c r="E6" s="57" t="s">
        <v>73</v>
      </c>
      <c r="F6" s="57"/>
      <c r="G6" s="2"/>
    </row>
    <row r="7" spans="1:7" ht="20.25">
      <c r="A7" s="5"/>
      <c r="B7" s="5"/>
      <c r="C7" s="5"/>
      <c r="D7" s="7"/>
      <c r="E7" s="35"/>
      <c r="F7" s="35"/>
      <c r="G7" s="33"/>
    </row>
    <row r="8" spans="1:7" ht="20.25">
      <c r="A8" s="5"/>
      <c r="B8" s="5"/>
      <c r="C8" s="5"/>
      <c r="D8" s="7"/>
      <c r="E8" s="90" t="s">
        <v>143</v>
      </c>
      <c r="F8" s="74"/>
      <c r="G8" s="2"/>
    </row>
    <row r="9" spans="1:7" ht="20.25">
      <c r="A9" s="5"/>
      <c r="B9" s="5"/>
      <c r="C9" s="5"/>
      <c r="D9" s="7"/>
      <c r="E9" s="74" t="s">
        <v>0</v>
      </c>
      <c r="F9" s="74"/>
      <c r="G9" s="2"/>
    </row>
    <row r="10" spans="1:7" ht="20.25">
      <c r="A10" s="5"/>
      <c r="B10" s="5"/>
      <c r="C10" s="5"/>
      <c r="D10" s="7"/>
      <c r="E10" s="74" t="s">
        <v>1</v>
      </c>
      <c r="F10" s="74"/>
      <c r="G10" s="2"/>
    </row>
    <row r="11" spans="1:7" ht="20.25">
      <c r="A11" s="5"/>
      <c r="B11" s="5"/>
      <c r="C11" s="5"/>
      <c r="D11" s="7"/>
      <c r="E11" s="74" t="s">
        <v>89</v>
      </c>
      <c r="F11" s="74"/>
      <c r="G11" s="74"/>
    </row>
    <row r="12" spans="1:7" ht="20.25">
      <c r="A12" s="5"/>
      <c r="B12" s="5"/>
      <c r="C12" s="5"/>
      <c r="D12" s="5"/>
      <c r="E12" s="74" t="s">
        <v>90</v>
      </c>
      <c r="F12" s="74"/>
      <c r="G12" s="74"/>
    </row>
    <row r="13" spans="1:7" ht="20.25">
      <c r="A13" s="5"/>
      <c r="B13" s="5"/>
      <c r="C13" s="5"/>
      <c r="D13" s="5"/>
      <c r="E13" s="57"/>
      <c r="F13" s="57"/>
      <c r="G13" s="2"/>
    </row>
    <row r="14" spans="1:7" ht="17.25">
      <c r="A14" s="5"/>
      <c r="B14" s="5"/>
      <c r="C14" s="5"/>
      <c r="D14" s="5"/>
      <c r="E14" s="6"/>
      <c r="F14" s="6"/>
      <c r="G14" s="7"/>
    </row>
    <row r="15" spans="1:7" ht="49.5" customHeight="1">
      <c r="A15" s="105" t="s">
        <v>2</v>
      </c>
      <c r="B15" s="105"/>
      <c r="C15" s="105"/>
      <c r="D15" s="105"/>
      <c r="E15" s="105"/>
      <c r="F15" s="53"/>
      <c r="G15" s="7"/>
    </row>
    <row r="16" spans="1:7" ht="30.75" customHeight="1">
      <c r="A16" s="106" t="s">
        <v>15</v>
      </c>
      <c r="B16" s="106"/>
      <c r="C16" s="106"/>
      <c r="D16" s="106"/>
      <c r="E16" s="106"/>
      <c r="F16" s="54"/>
      <c r="G16" s="7"/>
    </row>
    <row r="17" spans="1:7" ht="20.25">
      <c r="A17" s="100"/>
      <c r="B17" s="100"/>
      <c r="C17" s="100"/>
      <c r="D17" s="100"/>
      <c r="E17" s="100"/>
      <c r="F17" s="55"/>
      <c r="G17" s="7"/>
    </row>
    <row r="18" spans="1:7" ht="25.5">
      <c r="A18" s="107" t="s">
        <v>42</v>
      </c>
      <c r="B18" s="107"/>
      <c r="C18" s="107"/>
      <c r="D18" s="107"/>
      <c r="E18" s="107"/>
      <c r="F18" s="56"/>
      <c r="G18" s="7"/>
    </row>
    <row r="19" spans="1:7" ht="27.75" customHeight="1">
      <c r="A19" s="55"/>
      <c r="B19" s="55"/>
      <c r="C19" s="9" t="s">
        <v>16</v>
      </c>
      <c r="D19" s="55"/>
      <c r="E19" s="55"/>
      <c r="F19" s="55"/>
      <c r="G19" s="7"/>
    </row>
    <row r="20" spans="1:7" ht="20.25">
      <c r="A20" s="2"/>
      <c r="B20" s="10" t="s">
        <v>20</v>
      </c>
      <c r="C20" s="15">
        <v>23</v>
      </c>
      <c r="D20" s="2"/>
      <c r="E20" s="2"/>
      <c r="F20" s="2"/>
      <c r="G20" s="7"/>
    </row>
    <row r="21" spans="1:7" ht="20.25">
      <c r="A21" s="10"/>
      <c r="B21" s="2"/>
      <c r="C21" s="2"/>
      <c r="D21" s="2"/>
      <c r="E21" s="2"/>
      <c r="F21" s="2"/>
      <c r="G21" s="7"/>
    </row>
    <row r="22" spans="1:7" ht="20.25">
      <c r="A22" s="10"/>
      <c r="B22" s="2"/>
      <c r="C22" s="2"/>
      <c r="D22" s="2"/>
      <c r="E22" s="2"/>
      <c r="F22" s="2"/>
      <c r="G22" s="7"/>
    </row>
    <row r="23" spans="1:7" ht="60.75">
      <c r="A23" s="11" t="s">
        <v>3</v>
      </c>
      <c r="B23" s="11" t="s">
        <v>17</v>
      </c>
      <c r="C23" s="11" t="s">
        <v>18</v>
      </c>
      <c r="D23" s="11" t="s">
        <v>19</v>
      </c>
      <c r="E23" s="11" t="s">
        <v>103</v>
      </c>
      <c r="F23" s="11" t="s">
        <v>72</v>
      </c>
      <c r="G23" s="11" t="s">
        <v>107</v>
      </c>
    </row>
    <row r="24" spans="1:7" ht="30.75" customHeight="1">
      <c r="A24" s="12">
        <v>1</v>
      </c>
      <c r="B24" s="13" t="s">
        <v>4</v>
      </c>
      <c r="C24" s="18">
        <v>139150</v>
      </c>
      <c r="D24" s="12">
        <v>1</v>
      </c>
      <c r="E24" s="18">
        <v>139150</v>
      </c>
      <c r="F24" s="18">
        <f>SUM(E24*30%)</f>
        <v>41745</v>
      </c>
      <c r="G24" s="18">
        <f>SUM(E24*12+F24*6)</f>
        <v>1920270</v>
      </c>
    </row>
    <row r="25" spans="1:7" ht="29.25" customHeight="1">
      <c r="A25" s="12">
        <v>2</v>
      </c>
      <c r="B25" s="13" t="s">
        <v>11</v>
      </c>
      <c r="C25" s="18">
        <v>104500</v>
      </c>
      <c r="D25" s="12">
        <v>1</v>
      </c>
      <c r="E25" s="18">
        <f t="shared" ref="E25:E35" si="0">SUM(C25*D25)</f>
        <v>104500</v>
      </c>
      <c r="F25" s="18">
        <f t="shared" ref="F25:F35" si="1">SUM(E25*30%)</f>
        <v>31350</v>
      </c>
      <c r="G25" s="18">
        <f t="shared" ref="G25:G35" si="2">SUM(E25*12+F25*6)</f>
        <v>1442100</v>
      </c>
    </row>
    <row r="26" spans="1:7" ht="28.5" customHeight="1">
      <c r="A26" s="12">
        <v>3</v>
      </c>
      <c r="B26" s="13" t="s">
        <v>7</v>
      </c>
      <c r="C26" s="18">
        <v>104500</v>
      </c>
      <c r="D26" s="12">
        <v>1.5</v>
      </c>
      <c r="E26" s="18">
        <f t="shared" si="0"/>
        <v>156750</v>
      </c>
      <c r="F26" s="18">
        <f t="shared" si="1"/>
        <v>47025</v>
      </c>
      <c r="G26" s="18">
        <f t="shared" si="2"/>
        <v>2163150</v>
      </c>
    </row>
    <row r="27" spans="1:7" ht="28.5" customHeight="1">
      <c r="A27" s="12">
        <v>4</v>
      </c>
      <c r="B27" s="13" t="s">
        <v>5</v>
      </c>
      <c r="C27" s="18">
        <v>130952</v>
      </c>
      <c r="D27" s="12">
        <v>6.72</v>
      </c>
      <c r="E27" s="18">
        <f t="shared" si="0"/>
        <v>879997.43999999994</v>
      </c>
      <c r="F27" s="18">
        <f t="shared" si="1"/>
        <v>263999.23199999996</v>
      </c>
      <c r="G27" s="18">
        <f t="shared" si="2"/>
        <v>12143964.671999998</v>
      </c>
    </row>
    <row r="28" spans="1:7" ht="30.75" customHeight="1">
      <c r="A28" s="12">
        <v>5</v>
      </c>
      <c r="B28" s="13" t="s">
        <v>6</v>
      </c>
      <c r="C28" s="18">
        <v>104000</v>
      </c>
      <c r="D28" s="12">
        <v>6</v>
      </c>
      <c r="E28" s="18">
        <f t="shared" si="0"/>
        <v>624000</v>
      </c>
      <c r="F28" s="18">
        <f t="shared" si="1"/>
        <v>187200</v>
      </c>
      <c r="G28" s="18">
        <f t="shared" si="2"/>
        <v>8611200</v>
      </c>
    </row>
    <row r="29" spans="1:7" ht="29.25" customHeight="1">
      <c r="A29" s="12">
        <v>6</v>
      </c>
      <c r="B29" s="13" t="s">
        <v>8</v>
      </c>
      <c r="C29" s="18">
        <v>104500</v>
      </c>
      <c r="D29" s="12">
        <v>1</v>
      </c>
      <c r="E29" s="18">
        <f t="shared" si="0"/>
        <v>104500</v>
      </c>
      <c r="F29" s="18">
        <f t="shared" si="1"/>
        <v>31350</v>
      </c>
      <c r="G29" s="18">
        <f t="shared" si="2"/>
        <v>1442100</v>
      </c>
    </row>
    <row r="30" spans="1:7" ht="33" customHeight="1">
      <c r="A30" s="12">
        <v>7</v>
      </c>
      <c r="B30" s="13" t="s">
        <v>12</v>
      </c>
      <c r="C30" s="18">
        <v>104000</v>
      </c>
      <c r="D30" s="12">
        <v>0.25</v>
      </c>
      <c r="E30" s="18">
        <f t="shared" si="0"/>
        <v>26000</v>
      </c>
      <c r="F30" s="18">
        <f t="shared" si="1"/>
        <v>7800</v>
      </c>
      <c r="G30" s="18">
        <f t="shared" si="2"/>
        <v>358800</v>
      </c>
    </row>
    <row r="31" spans="1:7" ht="33.75" customHeight="1">
      <c r="A31" s="12">
        <v>8</v>
      </c>
      <c r="B31" s="13" t="s">
        <v>9</v>
      </c>
      <c r="C31" s="18">
        <v>104000</v>
      </c>
      <c r="D31" s="12">
        <v>1</v>
      </c>
      <c r="E31" s="18">
        <f t="shared" si="0"/>
        <v>104000</v>
      </c>
      <c r="F31" s="18">
        <f t="shared" si="1"/>
        <v>31200</v>
      </c>
      <c r="G31" s="18">
        <f t="shared" si="2"/>
        <v>1435200</v>
      </c>
    </row>
    <row r="32" spans="1:7" ht="27" customHeight="1">
      <c r="A32" s="12">
        <v>9</v>
      </c>
      <c r="B32" s="13" t="s">
        <v>10</v>
      </c>
      <c r="C32" s="18">
        <v>104000</v>
      </c>
      <c r="D32" s="12">
        <v>1</v>
      </c>
      <c r="E32" s="18">
        <f t="shared" si="0"/>
        <v>104000</v>
      </c>
      <c r="F32" s="18">
        <f t="shared" si="1"/>
        <v>31200</v>
      </c>
      <c r="G32" s="18">
        <f t="shared" si="2"/>
        <v>1435200</v>
      </c>
    </row>
    <row r="33" spans="1:7" ht="32.25" customHeight="1">
      <c r="A33" s="12">
        <v>10</v>
      </c>
      <c r="B33" s="13" t="s">
        <v>14</v>
      </c>
      <c r="C33" s="18">
        <v>104000</v>
      </c>
      <c r="D33" s="12">
        <v>0.5</v>
      </c>
      <c r="E33" s="18">
        <f t="shared" si="0"/>
        <v>52000</v>
      </c>
      <c r="F33" s="18">
        <f t="shared" si="1"/>
        <v>15600</v>
      </c>
      <c r="G33" s="18">
        <f t="shared" si="2"/>
        <v>717600</v>
      </c>
    </row>
    <row r="34" spans="1:7" ht="30" customHeight="1">
      <c r="A34" s="12">
        <v>11</v>
      </c>
      <c r="B34" s="13" t="s">
        <v>45</v>
      </c>
      <c r="C34" s="18">
        <v>104000</v>
      </c>
      <c r="D34" s="12">
        <v>1</v>
      </c>
      <c r="E34" s="18">
        <f t="shared" si="0"/>
        <v>104000</v>
      </c>
      <c r="F34" s="18">
        <f t="shared" si="1"/>
        <v>31200</v>
      </c>
      <c r="G34" s="18">
        <f t="shared" si="2"/>
        <v>1435200</v>
      </c>
    </row>
    <row r="35" spans="1:7" ht="38.25" customHeight="1">
      <c r="A35" s="12">
        <v>12</v>
      </c>
      <c r="B35" s="13" t="s">
        <v>46</v>
      </c>
      <c r="C35" s="18">
        <v>104000</v>
      </c>
      <c r="D35" s="12">
        <v>1</v>
      </c>
      <c r="E35" s="18">
        <f t="shared" si="0"/>
        <v>104000</v>
      </c>
      <c r="F35" s="18">
        <f t="shared" si="1"/>
        <v>31200</v>
      </c>
      <c r="G35" s="18">
        <f t="shared" si="2"/>
        <v>1435200</v>
      </c>
    </row>
    <row r="36" spans="1:7" ht="35.25" customHeight="1">
      <c r="A36" s="12"/>
      <c r="B36" s="19" t="s">
        <v>13</v>
      </c>
      <c r="C36" s="21"/>
      <c r="D36" s="21">
        <f>SUM(D24:D35)</f>
        <v>21.97</v>
      </c>
      <c r="E36" s="20">
        <f>SUM(E24:E35)</f>
        <v>2502897.44</v>
      </c>
      <c r="F36" s="20">
        <f>SUM(F24:F35)</f>
        <v>750869.23199999996</v>
      </c>
      <c r="G36" s="20">
        <f>SUM(G24:G35)</f>
        <v>34539984.671999998</v>
      </c>
    </row>
    <row r="37" spans="1:7" ht="32.25" customHeight="1">
      <c r="A37" s="14"/>
      <c r="B37" s="14"/>
      <c r="C37" s="14"/>
      <c r="D37" s="14"/>
      <c r="E37" s="14"/>
      <c r="F37" s="14"/>
      <c r="G37" s="7"/>
    </row>
    <row r="38" spans="1:7" ht="33" customHeight="1">
      <c r="A38" s="10"/>
      <c r="B38" s="97"/>
      <c r="C38" s="98"/>
      <c r="D38" s="98"/>
      <c r="E38" s="98"/>
      <c r="F38" s="98"/>
      <c r="G38" s="98"/>
    </row>
    <row r="39" spans="1:7" ht="136.5" customHeight="1">
      <c r="A39" s="10"/>
      <c r="B39" s="103" t="s">
        <v>120</v>
      </c>
      <c r="C39" s="104"/>
      <c r="D39" s="104"/>
      <c r="E39" s="104"/>
      <c r="F39" s="104"/>
      <c r="G39" s="104"/>
    </row>
    <row r="40" spans="1:7" ht="39.75" customHeight="1">
      <c r="A40" s="10"/>
      <c r="B40" s="97"/>
      <c r="C40" s="98"/>
      <c r="D40" s="98"/>
      <c r="E40" s="98"/>
      <c r="F40" s="98"/>
      <c r="G40" s="98"/>
    </row>
    <row r="41" spans="1:7" ht="20.25">
      <c r="A41" s="10"/>
      <c r="B41" s="97"/>
      <c r="C41" s="98"/>
      <c r="D41" s="98"/>
      <c r="E41" s="98"/>
      <c r="F41" s="98"/>
      <c r="G41" s="98"/>
    </row>
    <row r="42" spans="1:7" ht="20.25">
      <c r="A42" s="10"/>
      <c r="B42" s="97"/>
      <c r="C42" s="98"/>
      <c r="D42" s="98"/>
      <c r="E42" s="98"/>
      <c r="F42" s="98"/>
      <c r="G42" s="98"/>
    </row>
    <row r="43" spans="1:7" ht="20.25">
      <c r="A43" s="10"/>
      <c r="B43" s="97"/>
      <c r="C43" s="98"/>
      <c r="D43" s="98"/>
      <c r="E43" s="98"/>
      <c r="F43" s="98"/>
      <c r="G43" s="98"/>
    </row>
    <row r="44" spans="1:7" ht="20.25">
      <c r="A44" s="10"/>
      <c r="B44" s="2"/>
      <c r="C44" s="2"/>
      <c r="D44" s="2"/>
      <c r="E44" s="10"/>
      <c r="F44" s="10"/>
      <c r="G44" s="7"/>
    </row>
    <row r="45" spans="1:7" ht="20.25">
      <c r="A45" s="10"/>
      <c r="B45" s="2"/>
      <c r="C45" s="2"/>
      <c r="D45" s="2"/>
      <c r="E45" s="10"/>
      <c r="F45" s="10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 ht="16.5">
      <c r="A47" s="7"/>
      <c r="B47" s="7"/>
      <c r="C47" s="7"/>
      <c r="D47" s="7"/>
      <c r="E47" s="3"/>
      <c r="F47" s="3"/>
      <c r="G47" s="7"/>
    </row>
    <row r="48" spans="1:7" ht="16.5">
      <c r="A48" s="7"/>
      <c r="B48" s="7"/>
      <c r="C48" s="7"/>
      <c r="D48" s="7"/>
      <c r="E48" s="3"/>
      <c r="F48" s="3"/>
      <c r="G48" s="7"/>
    </row>
    <row r="49" spans="1:7">
      <c r="A49" s="7"/>
      <c r="B49" s="7"/>
      <c r="C49" s="7"/>
      <c r="D49" s="7"/>
      <c r="E49" s="7"/>
      <c r="F49" s="7"/>
      <c r="G49" s="7"/>
    </row>
  </sheetData>
  <mergeCells count="10">
    <mergeCell ref="B40:G40"/>
    <mergeCell ref="B41:G41"/>
    <mergeCell ref="B42:G42"/>
    <mergeCell ref="B43:G43"/>
    <mergeCell ref="A15:E15"/>
    <mergeCell ref="A16:E16"/>
    <mergeCell ref="A17:E17"/>
    <mergeCell ref="A18:E18"/>
    <mergeCell ref="B39:G39"/>
    <mergeCell ref="B38:G38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25</vt:i4>
      </vt:variant>
    </vt:vector>
  </HeadingPairs>
  <TitlesOfParts>
    <vt:vector size="51" baseType="lpstr">
      <vt:lpstr>Արարատ (3)</vt:lpstr>
      <vt:lpstr>Անի պարտեզ (3)</vt:lpstr>
      <vt:lpstr>Նանուլիկ (3)</vt:lpstr>
      <vt:lpstr>Անուլիկ  (3)</vt:lpstr>
      <vt:lpstr>Զանգակ  (4)</vt:lpstr>
      <vt:lpstr>ժպիտ  (5)</vt:lpstr>
      <vt:lpstr>Երազանք  (3)</vt:lpstr>
      <vt:lpstr>Արևիկ  (3)</vt:lpstr>
      <vt:lpstr>Ձյունիկ (3)</vt:lpstr>
      <vt:lpstr>Էյլիթիա (3)</vt:lpstr>
      <vt:lpstr>Գյումրու մանկիկ (3)</vt:lpstr>
      <vt:lpstr>Սուրբ Մարիամ  (3)</vt:lpstr>
      <vt:lpstr>Հենզել և Գրետել (3)</vt:lpstr>
      <vt:lpstr>Կարմիր գլխարկ  (3)</vt:lpstr>
      <vt:lpstr>Փարոս (3)</vt:lpstr>
      <vt:lpstr>Գոհար (3)</vt:lpstr>
      <vt:lpstr>Լիանա (3)</vt:lpstr>
      <vt:lpstr>Լիլիթ  (3)</vt:lpstr>
      <vt:lpstr>Արձագանք  (3)</vt:lpstr>
      <vt:lpstr>Լուսաստղիկ  (3)</vt:lpstr>
      <vt:lpstr>թոռնիկ Մանուշակ  (3)</vt:lpstr>
      <vt:lpstr>ծիածան (3)</vt:lpstr>
      <vt:lpstr>Լապտերիկ (3)</vt:lpstr>
      <vt:lpstr>ժպիտ  (4)</vt:lpstr>
      <vt:lpstr>Հուսո առագաստ  (4)</vt:lpstr>
      <vt:lpstr>Արարատ3</vt:lpstr>
      <vt:lpstr>'Անի պարտեզ (3)'!Область_печати</vt:lpstr>
      <vt:lpstr>'Անուլիկ  (3)'!Область_печати</vt:lpstr>
      <vt:lpstr>Արարատ3!Область_печати</vt:lpstr>
      <vt:lpstr>'Արևիկ  (3)'!Область_печати</vt:lpstr>
      <vt:lpstr>'Արձագանք  (3)'!Область_печати</vt:lpstr>
      <vt:lpstr>'Գյումրու մանկիկ (3)'!Область_печати</vt:lpstr>
      <vt:lpstr>'Գոհար (3)'!Область_печати</vt:lpstr>
      <vt:lpstr>'Երազանք  (3)'!Область_печати</vt:lpstr>
      <vt:lpstr>'Զանգակ  (4)'!Область_печати</vt:lpstr>
      <vt:lpstr>'Էյլիթիա (3)'!Область_печати</vt:lpstr>
      <vt:lpstr>'թոռնիկ Մանուշակ  (3)'!Область_печати</vt:lpstr>
      <vt:lpstr>'ժպիտ  (4)'!Область_печати</vt:lpstr>
      <vt:lpstr>'ժպիտ  (5)'!Область_печати</vt:lpstr>
      <vt:lpstr>'Լապտերիկ (3)'!Область_печати</vt:lpstr>
      <vt:lpstr>'Լիանա (3)'!Область_печати</vt:lpstr>
      <vt:lpstr>'Լիլիթ  (3)'!Область_печати</vt:lpstr>
      <vt:lpstr>'Լուսաստղիկ  (3)'!Область_печати</vt:lpstr>
      <vt:lpstr>'ծիածան (3)'!Область_печати</vt:lpstr>
      <vt:lpstr>'Կարմիր գլխարկ  (3)'!Область_печати</vt:lpstr>
      <vt:lpstr>'Հենզել և Գրետել (3)'!Область_печати</vt:lpstr>
      <vt:lpstr>'Հուսո առագաստ  (4)'!Область_печати</vt:lpstr>
      <vt:lpstr>'Ձյունիկ (3)'!Область_печати</vt:lpstr>
      <vt:lpstr>'Նանուլիկ (3)'!Область_печати</vt:lpstr>
      <vt:lpstr>'Սուրբ Մարիամ  (3)'!Область_печати</vt:lpstr>
      <vt:lpstr>'Փարոս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2025-06-09T06:19:34Z</dcterms:modified>
</cp:coreProperties>
</file>