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135" windowHeight="8475" tabRatio="921" activeTab="0"/>
  </bookViews>
  <sheets>
    <sheet name="Sheet6" sheetId="1" r:id="rId1"/>
    <sheet name="Лист1" sheetId="2" r:id="rId2"/>
  </sheets>
  <definedNames>
    <definedName name="_xlfn.BAHTTEXT" hidden="1">#NAME?</definedName>
    <definedName name="_xlnm.Print_Area" localSheetId="0">'Sheet6'!$A$1:$U$743</definedName>
  </definedNames>
  <calcPr fullCalcOnLoad="1"/>
</workbook>
</file>

<file path=xl/sharedStrings.xml><?xml version="1.0" encoding="utf-8"?>
<sst xmlns="http://schemas.openxmlformats.org/spreadsheetml/2006/main" count="1271" uniqueCount="490">
  <si>
    <t>Recreation, Culture and Religion Not Elsewhere Classified</t>
  </si>
  <si>
    <t>Recreation, culture and religion not elsewhere classified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</si>
  <si>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</si>
  <si>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</si>
  <si>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</si>
  <si>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</si>
  <si>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</si>
  <si>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</si>
  <si>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</si>
  <si>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</si>
  <si>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</si>
  <si>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</si>
  <si>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</si>
  <si>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</si>
  <si>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</si>
  <si>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</si>
  <si>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</si>
  <si>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</si>
  <si>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</si>
  <si>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</si>
  <si>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</si>
  <si>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</si>
  <si>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</si>
  <si>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</si>
  <si>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</si>
  <si>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</si>
  <si>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</si>
  <si>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</si>
  <si>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</si>
  <si>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</si>
  <si>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</si>
  <si>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</si>
  <si>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</si>
  <si>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</si>
  <si>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</si>
  <si>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</si>
  <si>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</si>
  <si>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</si>
  <si>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</si>
  <si>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</si>
  <si>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</si>
  <si>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</si>
  <si>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</si>
  <si>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</si>
  <si>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</si>
  <si>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</si>
  <si>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</si>
  <si>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</si>
  <si>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</si>
  <si>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</si>
  <si>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</si>
  <si>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</si>
  <si>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</si>
  <si>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</si>
  <si>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</si>
  <si>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>1-ÇÝ »é³Ùë.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</si>
  <si>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</si>
  <si>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</si>
  <si>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</si>
  <si>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</si>
  <si>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</si>
  <si>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</si>
  <si>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</si>
  <si>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</si>
  <si>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</si>
  <si>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</si>
  <si>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</si>
  <si>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</si>
  <si>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>³Û¹ ÃíáõÙ`</t>
  </si>
  <si>
    <t>áñÇó`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</si>
  <si>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</si>
  <si>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</si>
  <si>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</si>
  <si>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</si>
  <si>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</si>
  <si>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-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</si>
  <si>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</si>
  <si>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</si>
  <si>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 xml:space="preserve">  îáÕÇ NN</t>
  </si>
  <si>
    <t>(Ñ³½³ñ ¹ñ³ÙÝ»ñáí)</t>
  </si>
  <si>
    <t xml:space="preserve">  ÀÝ¹³Ù»ÝÁ   (ë.7 +ë.8)</t>
  </si>
  <si>
    <t>01</t>
  </si>
  <si>
    <t>02</t>
  </si>
  <si>
    <t>03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</si>
  <si>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</si>
  <si>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</si>
  <si>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</si>
  <si>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</si>
  <si>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</si>
  <si>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</si>
  <si>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</si>
  <si>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</si>
  <si>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</si>
  <si>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</si>
  <si>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</si>
  <si>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</si>
  <si>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</si>
  <si>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</si>
  <si>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</si>
  <si>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</si>
  <si>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</si>
  <si>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</si>
  <si>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</si>
  <si>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</si>
  <si>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</si>
  <si>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</si>
  <si>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</si>
  <si>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</si>
  <si>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</si>
  <si>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</si>
  <si>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</si>
  <si>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</si>
  <si>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</si>
  <si>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fiz+sport</t>
  </si>
  <si>
    <t>fiz. Mijocarumner</t>
  </si>
  <si>
    <t>soc. Carayutyunner</t>
  </si>
  <si>
    <t>qkag (zags)</t>
  </si>
  <si>
    <t>ayl caxser</t>
  </si>
  <si>
    <t xml:space="preserve">ayl caxser </t>
  </si>
  <si>
    <t>komunal - taparox shneri vnasazercum 2000</t>
  </si>
  <si>
    <t>komunal</t>
  </si>
  <si>
    <t>aparati pahpanman caxser + - ???</t>
  </si>
  <si>
    <t>fondayin 100+30 ???</t>
  </si>
  <si>
    <t>?????????????????</t>
  </si>
  <si>
    <t>komunal - carer, tper….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</si>
  <si>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</si>
  <si>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</si>
  <si>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</si>
  <si>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</si>
  <si>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</si>
  <si>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   ³Û¹ ÃíáõÙ`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</si>
  <si>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</si>
  <si>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</si>
  <si>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</si>
  <si>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</si>
  <si>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í³ñã³Ï³Ý µÛáõç»</t>
  </si>
  <si>
    <t>ýáÝ¹³ÛÇÝ µÛáõç»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</si>
  <si>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</si>
  <si>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</si>
  <si>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</si>
  <si>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</si>
  <si>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</si>
  <si>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</si>
  <si>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</si>
  <si>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</si>
  <si>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</si>
  <si>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</si>
  <si>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</si>
  <si>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</si>
  <si>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</si>
  <si>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</si>
  <si>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</si>
  <si>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</si>
  <si>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</si>
  <si>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</si>
  <si>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</si>
  <si>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</si>
  <si>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</si>
  <si>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</si>
  <si>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</si>
  <si>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</si>
  <si>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</si>
  <si>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</si>
  <si>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</si>
  <si>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</si>
  <si>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</si>
  <si>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</si>
  <si>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</si>
  <si>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</si>
  <si>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</si>
  <si>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</si>
  <si>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</si>
  <si>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</si>
  <si>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</si>
  <si>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</si>
  <si>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</si>
  <si>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</si>
  <si>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</si>
  <si>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</si>
  <si>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</si>
  <si>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</si>
  <si>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</si>
  <si>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</si>
  <si>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</si>
  <si>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</si>
  <si>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</si>
  <si>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</si>
  <si>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</si>
  <si>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</si>
  <si>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</si>
  <si>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</si>
  <si>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</si>
  <si>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</si>
  <si>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</si>
  <si>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</si>
  <si>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</si>
  <si>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</si>
  <si>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</si>
  <si>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</si>
  <si>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</si>
  <si>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</si>
  <si>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</si>
  <si>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</si>
  <si>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</si>
  <si>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</si>
  <si>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</si>
  <si>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</si>
  <si>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</si>
  <si>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</si>
  <si>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</si>
  <si>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</si>
  <si>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</si>
  <si>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</si>
  <si>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</si>
  <si>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</si>
  <si>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</si>
  <si>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</si>
  <si>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</si>
  <si>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</si>
  <si>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</si>
  <si>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</si>
  <si>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</si>
  <si>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</si>
  <si>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</si>
  <si>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</si>
  <si>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</si>
  <si>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</si>
  <si>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</si>
  <si>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</si>
  <si>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</si>
  <si>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</si>
  <si>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</si>
  <si>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</si>
  <si>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</si>
  <si>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</si>
  <si>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</si>
  <si>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</si>
  <si>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</si>
  <si>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</si>
  <si>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</si>
  <si>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</si>
  <si>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</si>
  <si>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</si>
  <si>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</si>
  <si>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</si>
  <si>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</si>
  <si>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</si>
  <si>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</si>
  <si>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</si>
  <si>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</si>
  <si>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</si>
  <si>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</si>
  <si>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</si>
  <si>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</si>
  <si>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</si>
  <si>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</si>
  <si>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</si>
  <si>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</si>
  <si>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</si>
  <si>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</si>
  <si>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</si>
  <si>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</si>
  <si>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</si>
  <si>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</si>
  <si>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</si>
  <si>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</si>
  <si>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</si>
  <si>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</si>
  <si>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</si>
  <si>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</si>
  <si>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</si>
  <si>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</si>
  <si>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</si>
  <si>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</si>
  <si>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 Guce komunal </t>
  </si>
  <si>
    <t xml:space="preserve">ayl caxser 19500.0+5062.6 </t>
  </si>
  <si>
    <t>128000+10000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</si>
  <si>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</si>
  <si>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</si>
  <si>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</si>
  <si>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</si>
  <si>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</si>
  <si>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</si>
  <si>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</si>
  <si>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</si>
  <si>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</si>
  <si>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</si>
  <si>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</si>
  <si>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</si>
  <si>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</si>
  <si>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</si>
  <si>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</si>
  <si>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</si>
  <si>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</si>
  <si>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</si>
  <si>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</si>
  <si>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</si>
  <si>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</si>
  <si>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</si>
  <si>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</si>
  <si>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</si>
  <si>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</si>
  <si>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</si>
  <si>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</si>
  <si>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</si>
  <si>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</si>
  <si>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</si>
  <si>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</si>
  <si>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</si>
  <si>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</si>
  <si>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</si>
  <si>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</si>
  <si>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</si>
  <si>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</si>
  <si>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</si>
  <si>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</si>
  <si>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</si>
  <si>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</si>
  <si>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</si>
  <si>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</si>
  <si>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</si>
  <si>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</si>
  <si>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</si>
  <si>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</si>
  <si>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</si>
  <si>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</si>
  <si>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</si>
  <si>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</si>
  <si>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</si>
  <si>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</si>
  <si>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</si>
  <si>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</si>
  <si>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</si>
  <si>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</si>
  <si>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</si>
  <si>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</si>
  <si>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</si>
  <si>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</si>
  <si>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</si>
  <si>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</si>
  <si>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</si>
  <si>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</si>
  <si>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</si>
  <si>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</si>
  <si>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</si>
  <si>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</si>
  <si>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</si>
  <si>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</si>
  <si>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</si>
  <si>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</si>
  <si>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</si>
  <si>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</si>
  <si>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</si>
  <si>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</si>
  <si>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</si>
  <si>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</si>
  <si>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</si>
  <si>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</si>
  <si>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</si>
  <si>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</si>
  <si>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</si>
  <si>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</si>
  <si>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</si>
  <si>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</si>
  <si>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</si>
  <si>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</si>
  <si>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</si>
  <si>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</si>
  <si>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</si>
  <si>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</si>
  <si>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</si>
  <si>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</si>
  <si>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</si>
  <si>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</si>
  <si>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</si>
  <si>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  </t>
  </si>
  <si>
    <t>´³ÅÇÝ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</si>
  <si>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</si>
  <si>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</si>
  <si>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</si>
  <si>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</si>
  <si>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</si>
  <si>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</si>
  <si>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</si>
  <si>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</si>
  <si>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</si>
  <si>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</si>
  <si>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</si>
  <si>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</si>
  <si>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Þ»Ýù»ñÇ ¨ Ï³éáõÛóÝ»ñÇ ÁÝÃ³óÇÏ Ýáñá·áõÙ                   4251</t>
  </si>
  <si>
    <t>Ð³ïáõÏ Ýå³ï³Ï³ÛÇÝ ÝÛáõÃ»ñ                                      4269</t>
  </si>
  <si>
    <t>êáõµëÇ¹Ç³Ý»ñ áã ýÇÝ³Ýë.Ñ³Ù³ÛÝù³ÛÇÝ Ï³½Ù³Ï.        4511</t>
  </si>
  <si>
    <t>²ÛÉ Ù»ù»Ý³Ý»ñ ¨ ë³ñù³íáñáõÙÝ»ñ                            5129</t>
  </si>
  <si>
    <t>Þ»Ýù»ñÇ ¨ ßÇÝáõÃÛáõÝÝ»ñÇ Ï³éáõóáõÙ                    5112</t>
  </si>
  <si>
    <t>êáõµëÇ¹Ç³Ý»ñ áã ýÇÝ³Ýë. Ñ³Ù³ÛÝù³ÛÇÝ Ï³½Ù³Ï.       4511</t>
  </si>
  <si>
    <t>´Ý³Ï³ñ³Ý³ÛÇÝ Ýå³ëïÝ»ñ µÛáõç»Çó                            4728</t>
  </si>
  <si>
    <t>îñ³Ýëåáñï³ÛÇÝ ÝÛáõÃ»ñ                                                 4264</t>
  </si>
  <si>
    <t>ä³ñï³¹Çñ í×³ñÝ»ñ                                                      4823</t>
  </si>
  <si>
    <t>¶ñ³ë»ÝÛ³Ï³ÛÇÝ ÝÛáõÃ»ñ                                                   4261</t>
  </si>
  <si>
    <t>Þ»Ýù»ñÇ ¨ ßÇÝáõÃÛáõÝÝ»ñÇ Ï³éáõóáõÙ                            5112</t>
  </si>
  <si>
    <t>²ÛÉ Ù»ù»Ý³Ý»ñ ¨ ë³ñù³íáñáõÙÝ»ñ                                5129</t>
  </si>
  <si>
    <t xml:space="preserve">îñ³Ýëåáñï³ÛÇÝ ÝÛáõÃ»ñ                                                 4264        </t>
  </si>
  <si>
    <t xml:space="preserve">²ßË³ïáÕÝ»ñÇ ³ßË³ï³í³ñÓ»ñ                                    4111                       </t>
  </si>
  <si>
    <t xml:space="preserve">¾Ý»ñ·»ïÇÏ Í³é³ÛáõÃÛáõÝÝ»ñ                                           4212                                                  </t>
  </si>
  <si>
    <t xml:space="preserve">²å³Ñáí³·ñ³Ï³Ý Í³Ëë»ñ                                             4215                 </t>
  </si>
  <si>
    <t>²ßË³ïáÕÝ»ñÇ ³ßË³ï³í³ñÓ»ñ                                     4111</t>
  </si>
  <si>
    <t>Ø³ëÝ³·Çï³Ï³Ý Í³é³ÛáõÃÛáõÝÝ»ñ                                 4241</t>
  </si>
  <si>
    <t xml:space="preserve">ÎáÙáõÝ³É Í³é³ÛáõÃÛáõÝÝ»ñ                                            4213                                                                                                               </t>
  </si>
  <si>
    <t xml:space="preserve">îñ³Ýëåáñï³ÛÇÝ ÝÛáõÃ»ñ                                               4264        </t>
  </si>
  <si>
    <t xml:space="preserve">   ¾Ý»ñ·»ïÇÏ Í³é³ÛáõÃÛáõÝÝ»ñ                                     4212                                                                                                                                 </t>
  </si>
  <si>
    <t>²ÛÉ Ù»ù»Ý³Ý»ñ ¨ ë³ñù³íáñáõÙÝ»ñ                               5129</t>
  </si>
  <si>
    <t>²ßË³ïáÕÝ»ñÇ ³ßË³ï³í³ñÓ»ñ                                4111</t>
  </si>
  <si>
    <t>¾Ý»ñ·»ïÇÏ Í³é³ÛáõÃÛáõÝÝ»ñ                                       4212</t>
  </si>
  <si>
    <t xml:space="preserve">  ÀÝ¹Ñ³Ýáõñ µÝáõÛÃÇ    ³ÛÉ Í³é³ÛáõÃÛáõÝÝ»ñ                    4239                    </t>
  </si>
  <si>
    <t xml:space="preserve">    </t>
  </si>
  <si>
    <t>ÎáÙáõÝ³É Í³é³ÛáõÃÛáõÝÝ»ñ                                              4213</t>
  </si>
  <si>
    <t xml:space="preserve">²ÛÉ Ù»ù»Ý³Ý»ñ ¨ ë³ñù³íáñáõÙÝ»ñ                                 5129  </t>
  </si>
  <si>
    <t>ÀÝ¹Ñ³Ýáõñ µÝáõÛÃÇ ³ÛÉ Í³é³ÛáõÃÛáõÝÝ»ñ                         4239</t>
  </si>
  <si>
    <t xml:space="preserve">Ü»ñùÇÝ ·áñÍáõÕáõÙÝ»ñ                                                     4221                                                                       </t>
  </si>
  <si>
    <t xml:space="preserve">  Ü³Ë³·Í³Ñ»ï³½áï³Ï³Ý Í³Ëë»ñ                             5134</t>
  </si>
  <si>
    <t xml:space="preserve">îñ³Ýëåáñï³ÛÇÝ ÝÛáõÃ»ñ                                              4264        </t>
  </si>
  <si>
    <t>ÎñÃ³Ï³Ý,Ùß³ÏáõÃ³ÛÇÝ,¨ ëåáñï³ÛÇÝ Ýå³ëïÝ»ñ         4727</t>
  </si>
  <si>
    <t>êáõµëÇ¹Ç³Ý»ñ áã ýÇÝ³Ýë. Ñ³Ù³ÛÝù³ÛÇÝ Ï³½Ù³Ï.        4511</t>
  </si>
  <si>
    <t>ä³Ñáõëï³ÛÇÝ ÙÇçáóÝ»ñ                                                 4891</t>
  </si>
  <si>
    <t>ä³ñ·¨³ïñáõÙÝ»ñ,¹ñ³Ù³Ï³Ý Ëñ³ËáõëáõÙÝ»ñ       4112</t>
  </si>
  <si>
    <t>Կոմունալ ծառայություններ                                                  4213</t>
  </si>
  <si>
    <t xml:space="preserve">Î³åÇ Í³é³ÛáõÃÛáõÝÝ»ñ                                                     4214                                                </t>
  </si>
  <si>
    <t xml:space="preserve">¶áõÛùÇ ¨ ë³ñù³íáñáõÙÝ»ñÇ í³ñÓ³Ï³É,                      4216                                                                                        </t>
  </si>
  <si>
    <t>²ñï³ë³ÑÙ³ÝÛ³Ý ·áñÍáõÙÝ»ñ                                       4222</t>
  </si>
  <si>
    <t>î»Õ»Ï³ïí³Ï³Ý Í³é³ÛáõÃÛáõÝÝ»ñ                               4234</t>
  </si>
  <si>
    <t>Ü»ñÏ³Û³óáõóã³Ï³Ý Í³Ëë»ñ                                          4237</t>
  </si>
  <si>
    <t xml:space="preserve">ÀÝ¹Ñ³Ýáõñ µÝáõÛÃÇ ³ÛÉ Í³é³ÛáõÃÛáõÝÝ»ñ                    4239               </t>
  </si>
  <si>
    <t xml:space="preserve">Ø³ëÝ³·Çï³Ï³Ý Í³é³ÛáõÃÛáõÝÝ»ñ                              4241  </t>
  </si>
  <si>
    <t>Ø»ù»Ý³Ý»ñÇ ¨ ë³ñù³íáñ.ÁÝÃ³óÇÏ Ýáñá·.                4252</t>
  </si>
  <si>
    <t xml:space="preserve">Ð³ïáõÏ Ýå³ï³Ï³ÛÇÝ Û³É ÝÛáõÃ»ñ                                4269                                                                                                        </t>
  </si>
  <si>
    <t>ä³ñï³¹Çñ í×³ñÝ»ñ                                                         4823</t>
  </si>
  <si>
    <t>îñ³Ýëåáñï³ÛÇÝ ë³ñù³íáñáõÙÝ»ñ                             5121</t>
  </si>
  <si>
    <t>ì³ñã³Ï³Ý ë³ñù³íáñáõÙÝ»ñ                                         5122</t>
  </si>
  <si>
    <t>Þ»Ýù»ñÇ ¨ ßÇÝáõÃÛáõÝÝ»ñÇ Ó»éù µ»ñáõÙ                       5111</t>
  </si>
  <si>
    <t xml:space="preserve">   ¾Ý»ñ·»ïÇÏ Í³é³ÛáõÃÛáõÝÝ»ñ                                              4212</t>
  </si>
  <si>
    <t xml:space="preserve">ÎáÙáõÝ³É Í³é³ÛáõÃÛáõÝÝ»ñ                                                    4213        </t>
  </si>
  <si>
    <t>Î³åÇ Í³é³ÛáõÃÛáõÝÝ»ñ                                                          4214</t>
  </si>
  <si>
    <t xml:space="preserve">¶ñ³ë»ÝÛ³Ï³ÛÇÝ ÝÛáõÃ»ñ                                                  4261 </t>
  </si>
  <si>
    <t>1-ÇÝ կիսամյակ</t>
  </si>
  <si>
    <t>Շենքերի և շինությունների կապիտալ նորոգում                  5113</t>
  </si>
  <si>
    <t>Հատուկ նպատակային այլ նյութեր                                        4269</t>
  </si>
  <si>
    <t>Þ»Ýù»ñÇ ¨ Ï³éáõÛóÝ»ñÇ ÁÝÃ³óÇÏ Ýáñá·áõÙ                 4251</t>
  </si>
  <si>
    <t>ÀÝ¹Ñ³Ýáõñ µÝáõÛÃÇ ³ÛÉ Í³é³ÛáõÃÛáõÝÝ»ñ                       4239</t>
  </si>
  <si>
    <t>ÎáÙáõÝ³É Í³é³ÛáõÃÛáõÝÝ»ñ                                          4213</t>
  </si>
  <si>
    <t xml:space="preserve">²×»óíáÕ ³ÏïÇíÝ»ñ                                                            5131                                                                                                      </t>
  </si>
  <si>
    <t>ÜíÇñ³ïí, ³ÛÉ ß³ÑáõÛÃ ãÑ»ï³åÝ¹áÕ   Ï³½Ù³Ï.          4819</t>
  </si>
  <si>
    <t>îñ³Ýëåáñï³ÛÇÝ ÝÛáõÃ»ñ                                             4264</t>
  </si>
  <si>
    <t>êáõµëÇ¹Ç³Ý»ñ áã å»ï³Ï³Ý áã ýÇÝ³Ýë, Ï³½Ù³Ï.        4521</t>
  </si>
  <si>
    <t>êáõµëÇ¹Ç³Ý»ñ áãýÇÝ³Ýë, Ñ³Ù³ÛÝù³ÛÇÝ Ï³½Ù³Ï.        4511</t>
  </si>
  <si>
    <t xml:space="preserve">ÜíÇñ³ïí, ³ÛÉ ß³ÑáõÛÃ ãÑ»ï³åÝ¹, Ï³½Ù³Ï»ñå,          4819                                                                                                                     </t>
  </si>
  <si>
    <t>Ծախսը առ 01,06,2013թ,վարչական</t>
  </si>
  <si>
    <t>ֆոնդային</t>
  </si>
  <si>
    <t>Գյուղատնտեսական ապրանքներ                                         4262</t>
  </si>
  <si>
    <t>ÀÝ¹Ñ³Ýáõñ µÝáõÛÃÇ Ñ³Ýñ³ÛÇÝ Í³é³ÛáõÃÛáõÝÝ»ñ ·Íáí Ñ»ï³½áï³Ï³Ý ¨ Ý³Ë³·Í³ÛÇÝ ³ßË³ï³ÝùÝ»ñ  5134</t>
  </si>
  <si>
    <t>9</t>
  </si>
  <si>
    <t>8</t>
  </si>
  <si>
    <t>ø³Õ³ù³Ï³Ý Ïáõë³ÏóáõÃÛáõÝÝ»ñ, Ñ³ë³ñ³Ï³Ï³Ý Ï³½Ù³Ï»ñåáõÃÛáõÝÝ»ñ, ³ñÑÙÇáõÃÛáõÝÝ»ñ                        4269</t>
  </si>
  <si>
    <t xml:space="preserve">îñ³Ýëåáñï³ÛÇÝ ÝÛáõÃ»ñ                                                       4264        </t>
  </si>
  <si>
    <r>
      <t xml:space="preserve"> </t>
    </r>
    <r>
      <rPr>
        <b/>
        <sz val="14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</si>
  <si>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Armenian"/>
        <family val="2"/>
      </rPr>
      <t xml:space="preserve">                                </t>
    </r>
  </si>
  <si>
    <t>հավելված    3</t>
  </si>
  <si>
    <t>Այլ մեքենաներ և սարքավորումներ                                    5129</t>
  </si>
  <si>
    <t>3-րդ »é³Ùë.</t>
  </si>
  <si>
    <t>4-րդ »é³Ùë.</t>
  </si>
  <si>
    <t>մնացորդ</t>
  </si>
  <si>
    <t>վարչական</t>
  </si>
  <si>
    <t>Ծախսը առ 14,06,2013թ,</t>
  </si>
  <si>
    <t>Շենք շինությունների կապիտալ վերանորոգում            5113</t>
  </si>
  <si>
    <t>Այլ ծախսեր                                                                4861</t>
  </si>
  <si>
    <t>Ü»ñùÇÝ ·áñÍáõÕáõÙÝ»ñ                                              4221</t>
  </si>
  <si>
    <t>Արտասահմանյան Գործուղումներ                            4222</t>
  </si>
  <si>
    <t>Այլ նպաստներ բյուջեից                                               4729</t>
  </si>
  <si>
    <t>Նվիրատվություններ այլ շահույթ չհետապնդ.կազմ.      4819</t>
  </si>
  <si>
    <t xml:space="preserve">Կրթական, մշակութային և սպորտ նպաստ բյուջեից     4727 </t>
  </si>
  <si>
    <t xml:space="preserve">ÀÝ¹Ñ³Ýáõñ µÝáõÛÃÇ ³ÛÉ Í³é³ÛáõÃÛáõÝÝ»ñ                      4239                              </t>
  </si>
  <si>
    <t>Այլ ծախսեր                                                                 4861</t>
  </si>
  <si>
    <t>²ÛÉ Ýå³ëïÝ»ñ µÛáõç»Çó                                              4729</t>
  </si>
  <si>
    <t>Ð³ïáõÏ Ýå³ï³Ï³ÛÇÝ ÝÛáõÃ»ñ                                   4269</t>
  </si>
  <si>
    <t>¶áõÛùÇ ¨ ë³ñù³íáñáõÙÝ»ñÇ í³ñÓ³É³É.                        4216</t>
  </si>
  <si>
    <t>Î³åÇ Í³é³ÛáõÃÛáõÝÝ»ñ                                               4214</t>
  </si>
  <si>
    <t>¶ñ³ë»ÝÛ³Ï³ÛÇÝ ÝÛáõÃ»ñ                                              4261</t>
  </si>
  <si>
    <t>²ÛÉ Ýå³ëïÝ»ñ µÛáõç»Çó                                             4729</t>
  </si>
  <si>
    <t>Þ»Ýù»ñÇ ¨ ßÇÝáõÃÛáõÝÝ»ñÇ Ï³åÇï³É Ýáñá·áõÙ         5113</t>
  </si>
  <si>
    <t>Ֆինանսատնտեսական բաժնի պետ՝ Լ.Ջիլավյան</t>
  </si>
  <si>
    <t>Գյումրի համայնքի ավագանու 2013թ, հունիսի 18-ի               N 55-Ն որոշման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</si>
</sst>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"/>
    <numFmt numFmtId="187" formatCode="[$-FC19]d\ mmmm\ yyyy\ &quot;г.&quot;"/>
  </numFmts>
  <fonts count="66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4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Armenian"/>
      <family val="2"/>
    </font>
    <font>
      <b/>
      <u val="single"/>
      <sz val="14"/>
      <name val="Arial Armenian"/>
      <family val="2"/>
    </font>
    <font>
      <sz val="12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sz val="11"/>
      <name val="Arial LatArm"/>
      <family val="2"/>
    </font>
    <font>
      <sz val="12"/>
      <color indexed="10"/>
      <name val="Arial Armenian"/>
      <family val="2"/>
    </font>
    <font>
      <b/>
      <i/>
      <sz val="14"/>
      <name val="Arial Armenian"/>
      <family val="2"/>
    </font>
    <font>
      <i/>
      <sz val="12"/>
      <name val="Arial Armenian"/>
      <family val="2"/>
    </font>
    <font>
      <sz val="14"/>
      <color indexed="9"/>
      <name val="Arial Armenian"/>
      <family val="2"/>
    </font>
    <font>
      <i/>
      <sz val="14"/>
      <name val="Arial Armenian"/>
      <family val="2"/>
    </font>
    <font>
      <i/>
      <sz val="10"/>
      <name val="Arial Armenian"/>
      <family val="2"/>
    </font>
    <font>
      <sz val="10"/>
      <name val="Arial LatArm"/>
      <family val="2"/>
    </font>
    <font>
      <sz val="18"/>
      <name val="Arial Armenian"/>
      <family val="2"/>
    </font>
    <font>
      <i/>
      <sz val="24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Armenian"/>
      <family val="2"/>
    </font>
    <font>
      <sz val="12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 vertical="top" wrapText="1"/>
      <protection hidden="1"/>
    </xf>
    <xf numFmtId="178" fontId="5" fillId="0" borderId="0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186" fontId="7" fillId="0" borderId="0" xfId="0" applyNumberFormat="1" applyFont="1" applyFill="1" applyBorder="1" applyAlignment="1" applyProtection="1">
      <alignment/>
      <protection hidden="1"/>
    </xf>
    <xf numFmtId="186" fontId="7" fillId="0" borderId="10" xfId="0" applyNumberFormat="1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186" fontId="13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86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0" applyNumberFormat="1" applyFont="1" applyFill="1" applyBorder="1" applyAlignment="1" applyProtection="1">
      <alignment horizontal="left" vertical="top" wrapText="1" readingOrder="1"/>
      <protection hidden="1"/>
    </xf>
    <xf numFmtId="186" fontId="13" fillId="0" borderId="10" xfId="0" applyNumberFormat="1" applyFont="1" applyFill="1" applyBorder="1" applyAlignment="1" applyProtection="1">
      <alignment/>
      <protection hidden="1"/>
    </xf>
    <xf numFmtId="186" fontId="13" fillId="0" borderId="11" xfId="0" applyNumberFormat="1" applyFont="1" applyFill="1" applyBorder="1" applyAlignment="1" applyProtection="1">
      <alignment horizontal="center"/>
      <protection hidden="1"/>
    </xf>
    <xf numFmtId="186" fontId="13" fillId="0" borderId="12" xfId="0" applyNumberFormat="1" applyFont="1" applyFill="1" applyBorder="1" applyAlignment="1" applyProtection="1">
      <alignment horizontal="center"/>
      <protection hidden="1"/>
    </xf>
    <xf numFmtId="186" fontId="13" fillId="0" borderId="13" xfId="0" applyNumberFormat="1" applyFont="1" applyFill="1" applyBorder="1" applyAlignment="1" applyProtection="1">
      <alignment horizontal="center"/>
      <protection hidden="1"/>
    </xf>
    <xf numFmtId="0" fontId="13" fillId="0" borderId="11" xfId="0" applyNumberFormat="1" applyFont="1" applyFill="1" applyBorder="1" applyAlignment="1" applyProtection="1">
      <alignment horizontal="right" vertical="top" wrapText="1" readingOrder="1"/>
      <protection hidden="1"/>
    </xf>
    <xf numFmtId="186" fontId="13" fillId="0" borderId="11" xfId="0" applyNumberFormat="1" applyFont="1" applyFill="1" applyBorder="1" applyAlignment="1" applyProtection="1">
      <alignment/>
      <protection hidden="1"/>
    </xf>
    <xf numFmtId="186" fontId="13" fillId="0" borderId="10" xfId="0" applyNumberFormat="1" applyFont="1" applyFill="1" applyBorder="1" applyAlignment="1" applyProtection="1">
      <alignment horizontal="center" wrapText="1"/>
      <protection hidden="1"/>
    </xf>
    <xf numFmtId="186" fontId="13" fillId="0" borderId="10" xfId="0" applyNumberFormat="1" applyFont="1" applyFill="1" applyBorder="1" applyAlignment="1" applyProtection="1">
      <alignment horizontal="center"/>
      <protection hidden="1"/>
    </xf>
    <xf numFmtId="186" fontId="13" fillId="0" borderId="11" xfId="0" applyNumberFormat="1" applyFont="1" applyFill="1" applyBorder="1" applyAlignment="1" applyProtection="1">
      <alignment horizontal="center" vertical="center"/>
      <protection hidden="1"/>
    </xf>
    <xf numFmtId="186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/>
      <protection hidden="1"/>
    </xf>
    <xf numFmtId="2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186" fontId="13" fillId="0" borderId="10" xfId="0" applyNumberFormat="1" applyFont="1" applyFill="1" applyBorder="1" applyAlignment="1" applyProtection="1">
      <alignment/>
      <protection hidden="1"/>
    </xf>
    <xf numFmtId="186" fontId="1" fillId="0" borderId="0" xfId="0" applyNumberFormat="1" applyFont="1" applyFill="1" applyBorder="1" applyAlignment="1" applyProtection="1">
      <alignment/>
      <protection hidden="1"/>
    </xf>
    <xf numFmtId="186" fontId="7" fillId="0" borderId="0" xfId="0" applyNumberFormat="1" applyFont="1" applyFill="1" applyBorder="1" applyAlignment="1" applyProtection="1">
      <alignment vertical="center"/>
      <protection hidden="1"/>
    </xf>
    <xf numFmtId="186" fontId="7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86" fontId="13" fillId="0" borderId="15" xfId="0" applyNumberFormat="1" applyFont="1" applyBorder="1" applyAlignment="1" applyProtection="1">
      <alignment horizontal="center" vertical="center"/>
      <protection hidden="1"/>
    </xf>
    <xf numFmtId="186" fontId="13" fillId="0" borderId="0" xfId="0" applyNumberFormat="1" applyFont="1" applyFill="1" applyBorder="1" applyAlignment="1" applyProtection="1">
      <alignment horizontal="center" vertical="center"/>
      <protection hidden="1"/>
    </xf>
    <xf numFmtId="186" fontId="13" fillId="0" borderId="11" xfId="0" applyNumberFormat="1" applyFont="1" applyFill="1" applyBorder="1" applyAlignment="1" applyProtection="1">
      <alignment vertical="center"/>
      <protection hidden="1"/>
    </xf>
    <xf numFmtId="0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186" fontId="13" fillId="0" borderId="17" xfId="0" applyNumberFormat="1" applyFont="1" applyBorder="1" applyAlignment="1" applyProtection="1">
      <alignment horizontal="center" vertical="center"/>
      <protection hidden="1"/>
    </xf>
    <xf numFmtId="186" fontId="13" fillId="0" borderId="18" xfId="0" applyNumberFormat="1" applyFont="1" applyFill="1" applyBorder="1" applyAlignment="1" applyProtection="1">
      <alignment horizontal="center" vertical="center" wrapText="1"/>
      <protection hidden="1"/>
    </xf>
    <xf numFmtId="186" fontId="13" fillId="0" borderId="18" xfId="0" applyNumberFormat="1" applyFont="1" applyFill="1" applyBorder="1" applyAlignment="1" applyProtection="1">
      <alignment/>
      <protection hidden="1"/>
    </xf>
    <xf numFmtId="186" fontId="13" fillId="0" borderId="18" xfId="0" applyNumberFormat="1" applyFont="1" applyFill="1" applyBorder="1" applyAlignment="1" applyProtection="1">
      <alignment horizontal="center" vertical="center"/>
      <protection hidden="1"/>
    </xf>
    <xf numFmtId="186" fontId="13" fillId="0" borderId="19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186" fontId="13" fillId="0" borderId="19" xfId="0" applyNumberFormat="1" applyFont="1" applyFill="1" applyBorder="1" applyAlignment="1" applyProtection="1">
      <alignment horizontal="center"/>
      <protection hidden="1"/>
    </xf>
    <xf numFmtId="186" fontId="13" fillId="0" borderId="18" xfId="0" applyNumberFormat="1" applyFont="1" applyFill="1" applyBorder="1" applyAlignment="1" applyProtection="1">
      <alignment horizontal="center" wrapText="1"/>
      <protection hidden="1"/>
    </xf>
    <xf numFmtId="186" fontId="13" fillId="0" borderId="18" xfId="0" applyNumberFormat="1" applyFont="1" applyFill="1" applyBorder="1" applyAlignment="1" applyProtection="1">
      <alignment/>
      <protection hidden="1"/>
    </xf>
    <xf numFmtId="0" fontId="65" fillId="0" borderId="0" xfId="0" applyFont="1" applyFill="1" applyBorder="1" applyAlignment="1" applyProtection="1">
      <alignment/>
      <protection hidden="1"/>
    </xf>
    <xf numFmtId="186" fontId="13" fillId="0" borderId="20" xfId="0" applyNumberFormat="1" applyFont="1" applyFill="1" applyBorder="1" applyAlignment="1" applyProtection="1">
      <alignment/>
      <protection hidden="1"/>
    </xf>
    <xf numFmtId="186" fontId="13" fillId="0" borderId="21" xfId="0" applyNumberFormat="1" applyFont="1" applyFill="1" applyBorder="1" applyAlignment="1" applyProtection="1">
      <alignment/>
      <protection hidden="1"/>
    </xf>
    <xf numFmtId="186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8" xfId="0" applyNumberFormat="1" applyFont="1" applyFill="1" applyBorder="1" applyAlignment="1" applyProtection="1">
      <alignment/>
      <protection hidden="1"/>
    </xf>
    <xf numFmtId="186" fontId="7" fillId="0" borderId="0" xfId="0" applyNumberFormat="1" applyFont="1" applyFill="1" applyBorder="1" applyAlignment="1" applyProtection="1">
      <alignment horizontal="center" vertical="center"/>
      <protection hidden="1"/>
    </xf>
    <xf numFmtId="186" fontId="9" fillId="0" borderId="0" xfId="0" applyNumberFormat="1" applyFont="1" applyFill="1" applyBorder="1" applyAlignment="1" applyProtection="1">
      <alignment/>
      <protection hidden="1"/>
    </xf>
    <xf numFmtId="186" fontId="13" fillId="0" borderId="18" xfId="0" applyNumberFormat="1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186" fontId="13" fillId="0" borderId="22" xfId="0" applyNumberFormat="1" applyFont="1" applyBorder="1" applyAlignment="1" applyProtection="1">
      <alignment horizontal="center" vertical="center"/>
      <protection hidden="1"/>
    </xf>
    <xf numFmtId="186" fontId="1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/>
      <protection hidden="1"/>
    </xf>
    <xf numFmtId="186" fontId="13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/>
      <protection hidden="1"/>
    </xf>
    <xf numFmtId="186" fontId="13" fillId="0" borderId="23" xfId="0" applyNumberFormat="1" applyFont="1" applyFill="1" applyBorder="1" applyAlignment="1" applyProtection="1">
      <alignment vertical="center"/>
      <protection hidden="1"/>
    </xf>
    <xf numFmtId="186" fontId="13" fillId="0" borderId="23" xfId="0" applyNumberFormat="1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186" fontId="13" fillId="0" borderId="12" xfId="0" applyNumberFormat="1" applyFont="1" applyFill="1" applyBorder="1" applyAlignment="1" applyProtection="1">
      <alignment horizontal="center"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86" fontId="13" fillId="0" borderId="10" xfId="0" applyNumberFormat="1" applyFont="1" applyBorder="1" applyAlignment="1" applyProtection="1">
      <alignment horizontal="center" vertical="center"/>
      <protection hidden="1"/>
    </xf>
    <xf numFmtId="186" fontId="13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Border="1" applyAlignment="1" applyProtection="1">
      <alignment/>
      <protection hidden="1"/>
    </xf>
    <xf numFmtId="0" fontId="13" fillId="0" borderId="10" xfId="0" applyFont="1" applyFill="1" applyBorder="1" applyAlignment="1" applyProtection="1">
      <alignment/>
      <protection hidden="1"/>
    </xf>
    <xf numFmtId="186" fontId="1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0" fontId="15" fillId="0" borderId="1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186" fontId="15" fillId="0" borderId="0" xfId="0" applyNumberFormat="1" applyFont="1" applyFill="1" applyBorder="1" applyAlignment="1" applyProtection="1">
      <alignment/>
      <protection hidden="1"/>
    </xf>
    <xf numFmtId="178" fontId="17" fillId="0" borderId="0" xfId="0" applyNumberFormat="1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left" vertical="top" wrapText="1"/>
      <protection hidden="1"/>
    </xf>
    <xf numFmtId="0" fontId="19" fillId="0" borderId="0" xfId="0" applyFont="1" applyFill="1" applyBorder="1" applyAlignment="1" applyProtection="1">
      <alignment vertical="top" wrapText="1"/>
      <protection hidden="1"/>
    </xf>
    <xf numFmtId="0" fontId="15" fillId="0" borderId="10" xfId="0" applyFont="1" applyFill="1" applyBorder="1" applyAlignment="1" applyProtection="1">
      <alignment vertical="center" wrapText="1"/>
      <protection hidden="1"/>
    </xf>
    <xf numFmtId="186" fontId="13" fillId="0" borderId="0" xfId="0" applyNumberFormat="1" applyFont="1" applyFill="1" applyBorder="1" applyAlignment="1" applyProtection="1">
      <alignment/>
      <protection hidden="1"/>
    </xf>
    <xf numFmtId="178" fontId="10" fillId="0" borderId="0" xfId="0" applyNumberFormat="1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right" vertical="top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186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49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25" xfId="0" applyFont="1" applyFill="1" applyBorder="1" applyAlignment="1" applyProtection="1">
      <alignment horizontal="center" vertical="center" wrapText="1"/>
      <protection hidden="1"/>
    </xf>
    <xf numFmtId="49" fontId="22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NumberFormat="1" applyFont="1" applyFill="1" applyBorder="1" applyAlignment="1" applyProtection="1">
      <alignment horizontal="center" vertical="center" wrapText="1" readingOrder="1"/>
      <protection hidden="1"/>
    </xf>
    <xf numFmtId="179" fontId="7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49" fontId="7" fillId="0" borderId="31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13" fillId="0" borderId="32" xfId="0" applyNumberFormat="1" applyFont="1" applyFill="1" applyBorder="1" applyAlignment="1" applyProtection="1">
      <alignment horizontal="center" vertical="center" wrapText="1" readingOrder="1"/>
      <protection hidden="1"/>
    </xf>
    <xf numFmtId="179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186" fontId="13" fillId="0" borderId="32" xfId="0" applyNumberFormat="1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vertical="center"/>
      <protection hidden="1"/>
    </xf>
    <xf numFmtId="0" fontId="7" fillId="0" borderId="11" xfId="0" applyNumberFormat="1" applyFont="1" applyFill="1" applyBorder="1" applyAlignment="1" applyProtection="1">
      <alignment horizontal="left" vertical="top" wrapText="1" readingOrder="1"/>
      <protection hidden="1"/>
    </xf>
    <xf numFmtId="179" fontId="7" fillId="0" borderId="33" xfId="0" applyNumberFormat="1" applyFont="1" applyFill="1" applyBorder="1" applyAlignment="1" applyProtection="1">
      <alignment vertical="top" wrapText="1"/>
      <protection hidden="1"/>
    </xf>
    <xf numFmtId="186" fontId="13" fillId="0" borderId="32" xfId="0" applyNumberFormat="1" applyFont="1" applyFill="1" applyBorder="1" applyAlignment="1" applyProtection="1">
      <alignment/>
      <protection hidden="1"/>
    </xf>
    <xf numFmtId="186" fontId="13" fillId="0" borderId="31" xfId="0" applyNumberFormat="1" applyFont="1" applyFill="1" applyBorder="1" applyAlignment="1" applyProtection="1">
      <alignment/>
      <protection hidden="1"/>
    </xf>
    <xf numFmtId="186" fontId="13" fillId="0" borderId="34" xfId="0" applyNumberFormat="1" applyFont="1" applyFill="1" applyBorder="1" applyAlignment="1" applyProtection="1">
      <alignment/>
      <protection hidden="1"/>
    </xf>
    <xf numFmtId="0" fontId="7" fillId="0" borderId="35" xfId="0" applyFont="1" applyFill="1" applyBorder="1" applyAlignment="1" applyProtection="1">
      <alignment vertical="center"/>
      <protection hidden="1"/>
    </xf>
    <xf numFmtId="0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24" xfId="0" applyNumberFormat="1" applyFont="1" applyFill="1" applyBorder="1" applyAlignment="1" applyProtection="1">
      <alignment horizontal="left" vertical="top" wrapText="1" readingOrder="1"/>
      <protection hidden="1"/>
    </xf>
    <xf numFmtId="186" fontId="13" fillId="0" borderId="12" xfId="0" applyNumberFormat="1" applyFont="1" applyFill="1" applyBorder="1" applyAlignment="1" applyProtection="1">
      <alignment/>
      <protection hidden="1"/>
    </xf>
    <xf numFmtId="186" fontId="13" fillId="0" borderId="13" xfId="0" applyNumberFormat="1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49" fontId="7" fillId="0" borderId="10" xfId="0" applyNumberFormat="1" applyFont="1" applyFill="1" applyBorder="1" applyAlignment="1" applyProtection="1">
      <alignment vertical="center"/>
      <protection hidden="1"/>
    </xf>
    <xf numFmtId="0" fontId="7" fillId="0" borderId="10" xfId="0" applyNumberFormat="1" applyFont="1" applyFill="1" applyBorder="1" applyAlignment="1" applyProtection="1">
      <alignment vertical="center"/>
      <protection hidden="1"/>
    </xf>
    <xf numFmtId="0" fontId="13" fillId="0" borderId="10" xfId="0" applyNumberFormat="1" applyFont="1" applyFill="1" applyBorder="1" applyAlignment="1" applyProtection="1">
      <alignment vertical="center" wrapText="1" readingOrder="1"/>
      <protection hidden="1"/>
    </xf>
    <xf numFmtId="179" fontId="7" fillId="0" borderId="24" xfId="0" applyNumberFormat="1" applyFont="1" applyFill="1" applyBorder="1" applyAlignment="1" applyProtection="1">
      <alignment vertical="top" wrapText="1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left" wrapText="1" readingOrder="1"/>
      <protection hidden="1"/>
    </xf>
    <xf numFmtId="0" fontId="13" fillId="0" borderId="32" xfId="0" applyNumberFormat="1" applyFont="1" applyFill="1" applyBorder="1" applyAlignment="1" applyProtection="1">
      <alignment horizontal="left" vertical="top" readingOrder="1"/>
      <protection hidden="1"/>
    </xf>
    <xf numFmtId="0" fontId="13" fillId="0" borderId="32" xfId="0" applyNumberFormat="1" applyFont="1" applyFill="1" applyBorder="1" applyAlignment="1" applyProtection="1">
      <alignment horizontal="left" vertical="top" wrapText="1" readingOrder="1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1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/>
      <protection hidden="1"/>
    </xf>
    <xf numFmtId="0" fontId="64" fillId="0" borderId="30" xfId="0" applyFont="1" applyFill="1" applyBorder="1" applyAlignment="1" applyProtection="1">
      <alignment horizontal="center" vertical="center"/>
      <protection hidden="1"/>
    </xf>
    <xf numFmtId="49" fontId="64" fillId="0" borderId="31" xfId="0" applyNumberFormat="1" applyFont="1" applyFill="1" applyBorder="1" applyAlignment="1" applyProtection="1">
      <alignment horizontal="center" vertical="center"/>
      <protection hidden="1"/>
    </xf>
    <xf numFmtId="0" fontId="64" fillId="0" borderId="14" xfId="0" applyNumberFormat="1" applyFont="1" applyFill="1" applyBorder="1" applyAlignment="1" applyProtection="1">
      <alignment horizontal="center" vertical="center"/>
      <protection hidden="1"/>
    </xf>
    <xf numFmtId="0" fontId="64" fillId="0" borderId="16" xfId="0" applyNumberFormat="1" applyFont="1" applyFill="1" applyBorder="1" applyAlignment="1" applyProtection="1">
      <alignment horizontal="center" vertical="center"/>
      <protection hidden="1"/>
    </xf>
    <xf numFmtId="179" fontId="64" fillId="0" borderId="24" xfId="0" applyNumberFormat="1" applyFont="1" applyFill="1" applyBorder="1" applyAlignment="1" applyProtection="1">
      <alignment vertical="top" wrapText="1"/>
      <protection hidden="1"/>
    </xf>
    <xf numFmtId="0" fontId="7" fillId="0" borderId="24" xfId="0" applyNumberFormat="1" applyFont="1" applyFill="1" applyBorder="1" applyAlignment="1" applyProtection="1">
      <alignment horizontal="justify" vertical="top" wrapText="1" readingOrder="1"/>
      <protection hidden="1"/>
    </xf>
    <xf numFmtId="0" fontId="13" fillId="0" borderId="11" xfId="0" applyNumberFormat="1" applyFont="1" applyFill="1" applyBorder="1" applyAlignment="1" applyProtection="1">
      <alignment vertical="center" wrapText="1" readingOrder="1"/>
      <protection hidden="1"/>
    </xf>
    <xf numFmtId="0" fontId="13" fillId="0" borderId="10" xfId="0" applyNumberFormat="1" applyFont="1" applyFill="1" applyBorder="1" applyAlignment="1" applyProtection="1">
      <alignment horizontal="right" vertical="top" wrapText="1" readingOrder="1"/>
      <protection hidden="1"/>
    </xf>
    <xf numFmtId="0" fontId="13" fillId="0" borderId="32" xfId="0" applyNumberFormat="1" applyFont="1" applyFill="1" applyBorder="1" applyAlignment="1" applyProtection="1">
      <alignment horizontal="right" vertical="top" wrapText="1" readingOrder="1"/>
      <protection hidden="1"/>
    </xf>
    <xf numFmtId="0" fontId="7" fillId="0" borderId="11" xfId="0" applyNumberFormat="1" applyFont="1" applyFill="1" applyBorder="1" applyAlignment="1" applyProtection="1">
      <alignment horizontal="right" vertical="top" wrapText="1" readingOrder="1"/>
      <protection hidden="1"/>
    </xf>
    <xf numFmtId="0" fontId="7" fillId="0" borderId="24" xfId="0" applyFont="1" applyFill="1" applyBorder="1" applyAlignment="1" applyProtection="1">
      <alignment vertical="top" wrapText="1"/>
      <protection hidden="1"/>
    </xf>
    <xf numFmtId="0" fontId="7" fillId="0" borderId="32" xfId="0" applyNumberFormat="1" applyFont="1" applyFill="1" applyBorder="1" applyAlignment="1" applyProtection="1">
      <alignment horizontal="left" vertical="top" wrapText="1" readingOrder="1"/>
      <protection hidden="1"/>
    </xf>
    <xf numFmtId="0" fontId="7" fillId="0" borderId="35" xfId="0" applyFont="1" applyFill="1" applyBorder="1" applyAlignment="1" applyProtection="1">
      <alignment horizontal="center" vertical="center"/>
      <protection hidden="1"/>
    </xf>
    <xf numFmtId="0" fontId="7" fillId="0" borderId="32" xfId="0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186" fontId="13" fillId="0" borderId="13" xfId="0" applyNumberFormat="1" applyFont="1" applyFill="1" applyBorder="1" applyAlignment="1" applyProtection="1">
      <alignment horizontal="center" vertical="center"/>
      <protection hidden="1"/>
    </xf>
    <xf numFmtId="49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 readingOrder="1"/>
      <protection hidden="1"/>
    </xf>
    <xf numFmtId="186" fontId="13" fillId="0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35" xfId="0" applyFont="1" applyFill="1" applyBorder="1" applyAlignment="1" applyProtection="1">
      <alignment vertical="center"/>
      <protection hidden="1"/>
    </xf>
    <xf numFmtId="49" fontId="13" fillId="0" borderId="31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8" xfId="0" applyNumberFormat="1" applyFont="1" applyFill="1" applyBorder="1" applyAlignment="1" applyProtection="1">
      <alignment horizontal="center" vertical="center"/>
      <protection hidden="1"/>
    </xf>
    <xf numFmtId="179" fontId="13" fillId="0" borderId="24" xfId="0" applyNumberFormat="1" applyFont="1" applyFill="1" applyBorder="1" applyAlignment="1" applyProtection="1">
      <alignment vertical="top" wrapText="1"/>
      <protection hidden="1"/>
    </xf>
    <xf numFmtId="49" fontId="13" fillId="0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vertical="top" wrapText="1"/>
      <protection hidden="1"/>
    </xf>
    <xf numFmtId="0" fontId="13" fillId="0" borderId="24" xfId="0" applyNumberFormat="1" applyFont="1" applyFill="1" applyBorder="1" applyAlignment="1" applyProtection="1">
      <alignment horizontal="left" vertical="top" wrapText="1" readingOrder="1"/>
      <protection hidden="1"/>
    </xf>
    <xf numFmtId="0" fontId="13" fillId="0" borderId="35" xfId="0" applyFont="1" applyFill="1" applyBorder="1" applyAlignment="1" applyProtection="1">
      <alignment horizontal="center" vertical="center"/>
      <protection hidden="1"/>
    </xf>
    <xf numFmtId="0" fontId="13" fillId="0" borderId="11" xfId="0" applyNumberFormat="1" applyFont="1" applyFill="1" applyBorder="1" applyAlignment="1" applyProtection="1">
      <alignment horizontal="center" vertical="center" wrapText="1" readingOrder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13" fillId="0" borderId="30" xfId="0" applyFont="1" applyFill="1" applyBorder="1" applyAlignment="1" applyProtection="1">
      <alignment vertical="center"/>
      <protection hidden="1"/>
    </xf>
    <xf numFmtId="0" fontId="13" fillId="0" borderId="14" xfId="0" applyNumberFormat="1" applyFont="1" applyFill="1" applyBorder="1" applyAlignment="1" applyProtection="1">
      <alignment horizontal="center" vertical="center"/>
      <protection hidden="1"/>
    </xf>
    <xf numFmtId="179" fontId="13" fillId="0" borderId="33" xfId="0" applyNumberFormat="1" applyFont="1" applyFill="1" applyBorder="1" applyAlignment="1" applyProtection="1">
      <alignment vertical="top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/>
      <protection hidden="1"/>
    </xf>
    <xf numFmtId="178" fontId="13" fillId="0" borderId="24" xfId="0" applyNumberFormat="1" applyFont="1" applyFill="1" applyBorder="1" applyAlignment="1" applyProtection="1">
      <alignment vertical="top" wrapText="1"/>
      <protection hidden="1"/>
    </xf>
    <xf numFmtId="186" fontId="13" fillId="0" borderId="24" xfId="0" applyNumberFormat="1" applyFont="1" applyFill="1" applyBorder="1" applyAlignment="1" applyProtection="1">
      <alignment horizontal="center"/>
      <protection hidden="1"/>
    </xf>
    <xf numFmtId="186" fontId="7" fillId="0" borderId="13" xfId="0" applyNumberFormat="1" applyFont="1" applyFill="1" applyBorder="1" applyAlignment="1" applyProtection="1">
      <alignment horizontal="center"/>
      <protection hidden="1"/>
    </xf>
    <xf numFmtId="186" fontId="23" fillId="0" borderId="11" xfId="0" applyNumberFormat="1" applyFont="1" applyFill="1" applyBorder="1" applyAlignment="1" applyProtection="1">
      <alignment/>
      <protection hidden="1"/>
    </xf>
    <xf numFmtId="186" fontId="23" fillId="0" borderId="12" xfId="0" applyNumberFormat="1" applyFont="1" applyFill="1" applyBorder="1" applyAlignment="1" applyProtection="1">
      <alignment/>
      <protection hidden="1"/>
    </xf>
    <xf numFmtId="0" fontId="13" fillId="0" borderId="18" xfId="0" applyNumberFormat="1" applyFont="1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left" vertical="top" wrapText="1"/>
      <protection hidden="1"/>
    </xf>
    <xf numFmtId="0" fontId="10" fillId="0" borderId="35" xfId="0" applyFont="1" applyFill="1" applyBorder="1" applyAlignment="1" applyProtection="1">
      <alignment vertical="center"/>
      <protection hidden="1"/>
    </xf>
    <xf numFmtId="0" fontId="13" fillId="0" borderId="11" xfId="0" applyNumberFormat="1" applyFont="1" applyFill="1" applyBorder="1" applyAlignment="1" applyProtection="1">
      <alignment horizontal="right" vertical="center" wrapText="1" readingOrder="1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37" xfId="0" applyFont="1" applyFill="1" applyBorder="1" applyAlignment="1" applyProtection="1">
      <alignment vertic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0" fontId="13" fillId="0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38" xfId="0" applyNumberFormat="1" applyFont="1" applyFill="1" applyBorder="1" applyAlignment="1" applyProtection="1">
      <alignment horizontal="left" vertical="top" wrapText="1" readingOrder="1"/>
      <protection hidden="1"/>
    </xf>
    <xf numFmtId="0" fontId="13" fillId="0" borderId="39" xfId="0" applyFont="1" applyFill="1" applyBorder="1" applyAlignment="1" applyProtection="1">
      <alignment vertical="top" wrapText="1"/>
      <protection hidden="1"/>
    </xf>
    <xf numFmtId="186" fontId="13" fillId="0" borderId="38" xfId="0" applyNumberFormat="1" applyFont="1" applyFill="1" applyBorder="1" applyAlignment="1" applyProtection="1">
      <alignment/>
      <protection hidden="1"/>
    </xf>
    <xf numFmtId="186" fontId="13" fillId="0" borderId="38" xfId="0" applyNumberFormat="1" applyFont="1" applyFill="1" applyBorder="1" applyAlignment="1" applyProtection="1">
      <alignment horizontal="center"/>
      <protection hidden="1"/>
    </xf>
    <xf numFmtId="186" fontId="13" fillId="0" borderId="36" xfId="0" applyNumberFormat="1" applyFont="1" applyFill="1" applyBorder="1" applyAlignment="1" applyProtection="1">
      <alignment/>
      <protection hidden="1"/>
    </xf>
    <xf numFmtId="186" fontId="13" fillId="0" borderId="40" xfId="0" applyNumberFormat="1" applyFont="1" applyFill="1" applyBorder="1" applyAlignment="1" applyProtection="1">
      <alignment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49" fontId="13" fillId="0" borderId="10" xfId="0" applyNumberFormat="1" applyFont="1" applyFill="1" applyBorder="1" applyAlignment="1" applyProtection="1">
      <alignment horizontal="center" vertical="center"/>
      <protection hidden="1"/>
    </xf>
    <xf numFmtId="49" fontId="13" fillId="0" borderId="18" xfId="0" applyNumberFormat="1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49" fontId="13" fillId="0" borderId="10" xfId="0" applyNumberFormat="1" applyFont="1" applyFill="1" applyBorder="1" applyAlignment="1" applyProtection="1">
      <alignment horizontal="center" vertical="top"/>
      <protection hidden="1"/>
    </xf>
    <xf numFmtId="49" fontId="13" fillId="0" borderId="18" xfId="0" applyNumberFormat="1" applyFont="1" applyFill="1" applyBorder="1" applyAlignment="1" applyProtection="1">
      <alignment horizontal="center" vertical="top"/>
      <protection hidden="1"/>
    </xf>
    <xf numFmtId="0" fontId="13" fillId="0" borderId="41" xfId="0" applyFont="1" applyFill="1" applyBorder="1" applyAlignment="1" applyProtection="1">
      <alignment vertical="center"/>
      <protection hidden="1"/>
    </xf>
    <xf numFmtId="49" fontId="13" fillId="0" borderId="42" xfId="0" applyNumberFormat="1" applyFont="1" applyFill="1" applyBorder="1" applyAlignment="1" applyProtection="1">
      <alignment horizontal="center" vertical="top"/>
      <protection hidden="1"/>
    </xf>
    <xf numFmtId="49" fontId="13" fillId="0" borderId="43" xfId="0" applyNumberFormat="1" applyFont="1" applyFill="1" applyBorder="1" applyAlignment="1" applyProtection="1">
      <alignment horizontal="center" vertical="top"/>
      <protection hidden="1"/>
    </xf>
    <xf numFmtId="0" fontId="13" fillId="0" borderId="44" xfId="0" applyFont="1" applyFill="1" applyBorder="1" applyAlignment="1" applyProtection="1">
      <alignment horizontal="left" vertical="top" wrapText="1"/>
      <protection hidden="1"/>
    </xf>
    <xf numFmtId="0" fontId="13" fillId="0" borderId="45" xfId="0" applyFont="1" applyFill="1" applyBorder="1" applyAlignment="1" applyProtection="1">
      <alignment vertical="top" wrapText="1"/>
      <protection hidden="1"/>
    </xf>
    <xf numFmtId="186" fontId="13" fillId="0" borderId="44" xfId="0" applyNumberFormat="1" applyFont="1" applyFill="1" applyBorder="1" applyAlignment="1" applyProtection="1">
      <alignment/>
      <protection hidden="1"/>
    </xf>
    <xf numFmtId="186" fontId="13" fillId="0" borderId="46" xfId="0" applyNumberFormat="1" applyFont="1" applyFill="1" applyBorder="1" applyAlignment="1" applyProtection="1">
      <alignment/>
      <protection hidden="1"/>
    </xf>
    <xf numFmtId="0" fontId="13" fillId="0" borderId="20" xfId="0" applyNumberFormat="1" applyFont="1" applyFill="1" applyBorder="1" applyAlignment="1" applyProtection="1">
      <alignment horizontal="center" vertical="center"/>
      <protection hidden="1"/>
    </xf>
    <xf numFmtId="179" fontId="13" fillId="0" borderId="39" xfId="0" applyNumberFormat="1" applyFont="1" applyFill="1" applyBorder="1" applyAlignment="1" applyProtection="1">
      <alignment vertical="top" wrapText="1"/>
      <protection hidden="1"/>
    </xf>
    <xf numFmtId="0" fontId="13" fillId="0" borderId="10" xfId="0" applyNumberFormat="1" applyFont="1" applyFill="1" applyBorder="1" applyAlignment="1" applyProtection="1">
      <alignment horizontal="left" vertical="top" wrapText="1" readingOrder="1"/>
      <protection hidden="1"/>
    </xf>
    <xf numFmtId="179" fontId="13" fillId="0" borderId="10" xfId="0" applyNumberFormat="1" applyFont="1" applyFill="1" applyBorder="1" applyAlignment="1" applyProtection="1">
      <alignment vertical="top" wrapText="1"/>
      <protection hidden="1"/>
    </xf>
    <xf numFmtId="49" fontId="13" fillId="0" borderId="0" xfId="0" applyNumberFormat="1" applyFont="1" applyFill="1" applyBorder="1" applyAlignment="1" applyProtection="1">
      <alignment horizontal="center" vertical="top"/>
      <protection hidden="1"/>
    </xf>
    <xf numFmtId="179" fontId="24" fillId="0" borderId="0" xfId="0" applyNumberFormat="1" applyFont="1" applyFill="1" applyBorder="1" applyAlignment="1" applyProtection="1">
      <alignment horizontal="center" vertical="top"/>
      <protection hidden="1"/>
    </xf>
    <xf numFmtId="179" fontId="13" fillId="0" borderId="0" xfId="0" applyNumberFormat="1" applyFont="1" applyFill="1" applyBorder="1" applyAlignment="1" applyProtection="1">
      <alignment horizontal="center" vertical="top"/>
      <protection hidden="1"/>
    </xf>
    <xf numFmtId="0" fontId="13" fillId="0" borderId="0" xfId="0" applyNumberFormat="1" applyFont="1" applyFill="1" applyBorder="1" applyAlignment="1" applyProtection="1">
      <alignment horizontal="left" vertical="top" wrapText="1" readingOrder="1"/>
      <protection hidden="1"/>
    </xf>
    <xf numFmtId="179" fontId="13" fillId="0" borderId="0" xfId="0" applyNumberFormat="1" applyFont="1" applyFill="1" applyBorder="1" applyAlignment="1" applyProtection="1">
      <alignment vertical="top" wrapText="1"/>
      <protection hidden="1"/>
    </xf>
    <xf numFmtId="178" fontId="13" fillId="0" borderId="0" xfId="0" applyNumberFormat="1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186" fontId="21" fillId="0" borderId="0" xfId="0" applyNumberFormat="1" applyFont="1" applyFill="1" applyBorder="1" applyAlignment="1" applyProtection="1">
      <alignment/>
      <protection hidden="1"/>
    </xf>
    <xf numFmtId="186" fontId="7" fillId="0" borderId="16" xfId="0" applyNumberFormat="1" applyFont="1" applyFill="1" applyBorder="1" applyAlignment="1" applyProtection="1">
      <alignment/>
      <protection hidden="1"/>
    </xf>
    <xf numFmtId="0" fontId="7" fillId="0" borderId="33" xfId="0" applyFont="1" applyFill="1" applyBorder="1" applyAlignment="1" applyProtection="1">
      <alignment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49" fontId="1" fillId="0" borderId="31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left" vertical="top" wrapText="1" readingOrder="1"/>
      <protection hidden="1"/>
    </xf>
    <xf numFmtId="179" fontId="1" fillId="0" borderId="24" xfId="0" applyNumberFormat="1" applyFont="1" applyFill="1" applyBorder="1" applyAlignment="1" applyProtection="1">
      <alignment vertical="top" wrapText="1"/>
      <protection hidden="1"/>
    </xf>
    <xf numFmtId="186" fontId="1" fillId="0" borderId="11" xfId="0" applyNumberFormat="1" applyFont="1" applyFill="1" applyBorder="1" applyAlignment="1" applyProtection="1">
      <alignment/>
      <protection hidden="1"/>
    </xf>
    <xf numFmtId="186" fontId="1" fillId="0" borderId="12" xfId="0" applyNumberFormat="1" applyFont="1" applyFill="1" applyBorder="1" applyAlignment="1" applyProtection="1">
      <alignment/>
      <protection hidden="1"/>
    </xf>
    <xf numFmtId="186" fontId="1" fillId="0" borderId="13" xfId="0" applyNumberFormat="1" applyFont="1" applyFill="1" applyBorder="1" applyAlignment="1" applyProtection="1">
      <alignment/>
      <protection hidden="1"/>
    </xf>
    <xf numFmtId="186" fontId="1" fillId="0" borderId="10" xfId="0" applyNumberFormat="1" applyFont="1" applyFill="1" applyBorder="1" applyAlignment="1" applyProtection="1">
      <alignment/>
      <protection hidden="1"/>
    </xf>
    <xf numFmtId="186" fontId="1" fillId="0" borderId="18" xfId="0" applyNumberFormat="1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49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vertical="top" wrapText="1"/>
      <protection hidden="1"/>
    </xf>
    <xf numFmtId="186" fontId="1" fillId="0" borderId="23" xfId="0" applyNumberFormat="1" applyFont="1" applyFill="1" applyBorder="1" applyAlignment="1" applyProtection="1">
      <alignment horizontal="center"/>
      <protection hidden="1"/>
    </xf>
    <xf numFmtId="186" fontId="1" fillId="0" borderId="13" xfId="0" applyNumberFormat="1" applyFont="1" applyFill="1" applyBorder="1" applyAlignment="1" applyProtection="1">
      <alignment horizontal="center"/>
      <protection hidden="1"/>
    </xf>
    <xf numFmtId="186" fontId="1" fillId="0" borderId="11" xfId="0" applyNumberFormat="1" applyFont="1" applyFill="1" applyBorder="1" applyAlignment="1" applyProtection="1">
      <alignment horizontal="center"/>
      <protection hidden="1"/>
    </xf>
    <xf numFmtId="186" fontId="1" fillId="0" borderId="19" xfId="0" applyNumberFormat="1" applyFont="1" applyFill="1" applyBorder="1" applyAlignment="1" applyProtection="1">
      <alignment horizontal="center"/>
      <protection hidden="1"/>
    </xf>
    <xf numFmtId="186" fontId="1" fillId="0" borderId="10" xfId="0" applyNumberFormat="1" applyFont="1" applyFill="1" applyBorder="1" applyAlignment="1" applyProtection="1">
      <alignment horizontal="center"/>
      <protection hidden="1"/>
    </xf>
    <xf numFmtId="0" fontId="1" fillId="0" borderId="24" xfId="0" applyNumberFormat="1" applyFont="1" applyFill="1" applyBorder="1" applyAlignment="1" applyProtection="1">
      <alignment horizontal="left" vertical="top" wrapText="1" readingOrder="1"/>
      <protection hidden="1"/>
    </xf>
    <xf numFmtId="186" fontId="1" fillId="0" borderId="1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32" xfId="0" applyNumberFormat="1" applyFont="1" applyFill="1" applyBorder="1" applyAlignment="1" applyProtection="1">
      <alignment horizontal="left" vertical="top" wrapText="1" readingOrder="1"/>
      <protection hidden="1"/>
    </xf>
    <xf numFmtId="186" fontId="1" fillId="0" borderId="18" xfId="0" applyNumberFormat="1" applyFont="1" applyFill="1" applyBorder="1" applyAlignment="1" applyProtection="1">
      <alignment horizontal="center"/>
      <protection hidden="1"/>
    </xf>
    <xf numFmtId="186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86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186" fontId="1" fillId="0" borderId="24" xfId="0" applyNumberFormat="1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86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 wrapText="1"/>
      <protection hidden="1"/>
    </xf>
    <xf numFmtId="186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186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6" fillId="0" borderId="18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vertical="center" wrapText="1"/>
      <protection hidden="1"/>
    </xf>
    <xf numFmtId="0" fontId="1" fillId="0" borderId="18" xfId="0" applyFont="1" applyFill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186" fontId="0" fillId="0" borderId="10" xfId="0" applyNumberFormat="1" applyFont="1" applyBorder="1" applyAlignment="1">
      <alignment/>
    </xf>
    <xf numFmtId="0" fontId="1" fillId="0" borderId="37" xfId="0" applyFont="1" applyFill="1" applyBorder="1" applyAlignment="1" applyProtection="1">
      <alignment vertical="center"/>
      <protection hidden="1"/>
    </xf>
    <xf numFmtId="49" fontId="1" fillId="0" borderId="47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38" xfId="0" applyNumberFormat="1" applyFont="1" applyFill="1" applyBorder="1" applyAlignment="1" applyProtection="1">
      <alignment horizontal="left" vertical="top" wrapText="1" readingOrder="1"/>
      <protection hidden="1"/>
    </xf>
    <xf numFmtId="179" fontId="1" fillId="0" borderId="39" xfId="0" applyNumberFormat="1" applyFont="1" applyFill="1" applyBorder="1" applyAlignment="1" applyProtection="1">
      <alignment vertical="top" wrapText="1"/>
      <protection hidden="1"/>
    </xf>
    <xf numFmtId="186" fontId="1" fillId="0" borderId="38" xfId="0" applyNumberFormat="1" applyFont="1" applyFill="1" applyBorder="1" applyAlignment="1" applyProtection="1">
      <alignment/>
      <protection hidden="1"/>
    </xf>
    <xf numFmtId="186" fontId="1" fillId="0" borderId="36" xfId="0" applyNumberFormat="1" applyFont="1" applyFill="1" applyBorder="1" applyAlignment="1" applyProtection="1">
      <alignment/>
      <protection hidden="1"/>
    </xf>
    <xf numFmtId="186" fontId="1" fillId="0" borderId="21" xfId="0" applyNumberFormat="1" applyFont="1" applyFill="1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/>
      <protection hidden="1"/>
    </xf>
    <xf numFmtId="186" fontId="1" fillId="0" borderId="20" xfId="0" applyNumberFormat="1" applyFont="1" applyFill="1" applyBorder="1" applyAlignment="1" applyProtection="1">
      <alignment/>
      <protection hidden="1"/>
    </xf>
    <xf numFmtId="0" fontId="1" fillId="0" borderId="36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0" fillId="0" borderId="20" xfId="0" applyFont="1" applyBorder="1" applyAlignment="1">
      <alignment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0" fillId="0" borderId="0" xfId="0" applyFont="1" applyBorder="1" applyAlignment="1">
      <alignment/>
    </xf>
    <xf numFmtId="179" fontId="1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Border="1" applyAlignment="1">
      <alignment/>
    </xf>
    <xf numFmtId="186" fontId="27" fillId="0" borderId="0" xfId="0" applyNumberFormat="1" applyFont="1" applyFill="1" applyBorder="1" applyAlignment="1" applyProtection="1">
      <alignment/>
      <protection hidden="1"/>
    </xf>
    <xf numFmtId="186" fontId="7" fillId="0" borderId="0" xfId="0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 applyFill="1" applyBorder="1" applyAlignment="1" applyProtection="1">
      <alignment horizontal="center" vertical="top"/>
      <protection hidden="1"/>
    </xf>
    <xf numFmtId="186" fontId="7" fillId="0" borderId="17" xfId="0" applyNumberFormat="1" applyFont="1" applyFill="1" applyBorder="1" applyAlignment="1" applyProtection="1">
      <alignment horizontal="center" vertical="center"/>
      <protection hidden="1"/>
    </xf>
    <xf numFmtId="186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186" fontId="13" fillId="0" borderId="48" xfId="0" applyNumberFormat="1" applyFont="1" applyFill="1" applyBorder="1" applyAlignment="1" applyProtection="1">
      <alignment horizontal="center"/>
      <protection hidden="1"/>
    </xf>
    <xf numFmtId="0" fontId="7" fillId="0" borderId="49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center" wrapText="1"/>
      <protection hidden="1"/>
    </xf>
    <xf numFmtId="0" fontId="7" fillId="0" borderId="51" xfId="0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44" xfId="0" applyNumberFormat="1" applyFont="1" applyFill="1" applyBorder="1" applyAlignment="1" applyProtection="1">
      <alignment horizontal="center" vertical="center" wrapText="1" readingOrder="1"/>
      <protection hidden="1"/>
    </xf>
    <xf numFmtId="179" fontId="7" fillId="0" borderId="52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45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53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54" xfId="0" applyNumberFormat="1" applyFont="1" applyBorder="1" applyAlignment="1" applyProtection="1">
      <alignment horizontal="center" vertical="center"/>
      <protection hidden="1"/>
    </xf>
    <xf numFmtId="186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55" xfId="0" applyFont="1" applyFill="1" applyBorder="1" applyAlignment="1" applyProtection="1">
      <alignment horizontal="center" vertical="center" wrapText="1"/>
      <protection hidden="1"/>
    </xf>
    <xf numFmtId="0" fontId="7" fillId="0" borderId="56" xfId="0" applyFont="1" applyBorder="1" applyAlignment="1" applyProtection="1">
      <alignment horizontal="center" vertical="center" wrapText="1"/>
      <protection hidden="1"/>
    </xf>
    <xf numFmtId="186" fontId="7" fillId="0" borderId="51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44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57" xfId="0" applyNumberFormat="1" applyFont="1" applyFill="1" applyBorder="1" applyAlignment="1" applyProtection="1">
      <alignment horizontal="center" vertical="center" wrapText="1"/>
      <protection hidden="1"/>
    </xf>
    <xf numFmtId="186" fontId="7" fillId="0" borderId="58" xfId="0" applyNumberFormat="1" applyFont="1" applyFill="1" applyBorder="1" applyAlignment="1" applyProtection="1">
      <alignment horizontal="center" vertical="center" wrapText="1"/>
      <protection hidden="1"/>
    </xf>
    <xf numFmtId="179" fontId="22" fillId="0" borderId="55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25" fillId="0" borderId="55" xfId="0" applyFont="1" applyFill="1" applyBorder="1" applyAlignment="1" applyProtection="1">
      <alignment horizontal="center" vertical="center" wrapText="1"/>
      <protection hidden="1"/>
    </xf>
    <xf numFmtId="0" fontId="1" fillId="0" borderId="56" xfId="0" applyFont="1" applyBorder="1" applyAlignment="1" applyProtection="1">
      <alignment horizontal="center" vertical="center" wrapText="1"/>
      <protection hidden="1"/>
    </xf>
    <xf numFmtId="179" fontId="25" fillId="0" borderId="55" xfId="0" applyNumberFormat="1" applyFont="1" applyFill="1" applyBorder="1" applyAlignment="1" applyProtection="1">
      <alignment horizontal="center" vertical="center" wrapText="1"/>
      <protection hidden="1"/>
    </xf>
    <xf numFmtId="179" fontId="1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0" xfId="0" applyFont="1" applyBorder="1" applyAlignment="1" applyProtection="1">
      <alignment horizontal="center" vertical="center" wrapText="1"/>
      <protection hidden="1"/>
    </xf>
    <xf numFmtId="0" fontId="1" fillId="0" borderId="51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44" xfId="0" applyNumberFormat="1" applyFont="1" applyFill="1" applyBorder="1" applyAlignment="1" applyProtection="1">
      <alignment horizontal="center" vertical="center" wrapText="1" readingOrder="1"/>
      <protection hidden="1"/>
    </xf>
    <xf numFmtId="179" fontId="1" fillId="0" borderId="52" xfId="0" applyNumberFormat="1" applyFont="1" applyFill="1" applyBorder="1" applyAlignment="1" applyProtection="1">
      <alignment horizontal="center" vertical="center" wrapText="1"/>
      <protection hidden="1"/>
    </xf>
    <xf numFmtId="179" fontId="1" fillId="0" borderId="45" xfId="0" applyNumberFormat="1" applyFont="1" applyFill="1" applyBorder="1" applyAlignment="1" applyProtection="1">
      <alignment horizontal="center" vertical="center" wrapText="1"/>
      <protection hidden="1"/>
    </xf>
    <xf numFmtId="186" fontId="1" fillId="0" borderId="51" xfId="0" applyNumberFormat="1" applyFont="1" applyFill="1" applyBorder="1" applyAlignment="1" applyProtection="1">
      <alignment horizontal="center" vertical="center" wrapText="1"/>
      <protection hidden="1"/>
    </xf>
    <xf numFmtId="186" fontId="1" fillId="0" borderId="44" xfId="0" applyNumberFormat="1" applyFont="1" applyFill="1" applyBorder="1" applyAlignment="1" applyProtection="1">
      <alignment horizontal="center" vertical="center" wrapText="1"/>
      <protection hidden="1"/>
    </xf>
    <xf numFmtId="186" fontId="1" fillId="0" borderId="57" xfId="0" applyNumberFormat="1" applyFont="1" applyFill="1" applyBorder="1" applyAlignment="1" applyProtection="1">
      <alignment horizontal="center" vertical="center" wrapText="1"/>
      <protection hidden="1"/>
    </xf>
    <xf numFmtId="186" fontId="1" fillId="0" borderId="58" xfId="0" applyNumberFormat="1" applyFont="1" applyFill="1" applyBorder="1" applyAlignment="1" applyProtection="1">
      <alignment horizontal="center" vertical="center" wrapText="1"/>
      <protection hidden="1"/>
    </xf>
    <xf numFmtId="186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86" fontId="1" fillId="0" borderId="53" xfId="0" applyNumberFormat="1" applyFont="1" applyFill="1" applyBorder="1" applyAlignment="1" applyProtection="1">
      <alignment horizontal="center" vertical="center" wrapText="1"/>
      <protection hidden="1"/>
    </xf>
    <xf numFmtId="186" fontId="1" fillId="0" borderId="54" xfId="0" applyNumberFormat="1" applyFont="1" applyBorder="1" applyAlignment="1" applyProtection="1">
      <alignment horizontal="center" vertical="center"/>
      <protection hidden="1"/>
    </xf>
    <xf numFmtId="186" fontId="1" fillId="0" borderId="17" xfId="0" applyNumberFormat="1" applyFont="1" applyFill="1" applyBorder="1" applyAlignment="1" applyProtection="1">
      <alignment horizontal="center" vertical="center"/>
      <protection hidden="1"/>
    </xf>
    <xf numFmtId="186" fontId="1" fillId="0" borderId="2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6"/>
  <sheetViews>
    <sheetView tabSelected="1" view="pageBreakPreview" zoomScale="69" zoomScaleNormal="62" zoomScaleSheetLayoutView="69" workbookViewId="0" topLeftCell="A1">
      <selection activeCell="S6" sqref="S6"/>
    </sheetView>
  </sheetViews>
  <sheetFormatPr defaultColWidth="9.140625" defaultRowHeight="12.75"/>
  <cols>
    <col min="1" max="1" width="9.00390625" style="3" customWidth="1"/>
    <col min="2" max="2" width="5.8515625" style="12" customWidth="1"/>
    <col min="3" max="3" width="7.7109375" style="13" customWidth="1"/>
    <col min="4" max="4" width="6.28125" style="14" customWidth="1"/>
    <col min="5" max="5" width="78.28125" style="11" customWidth="1"/>
    <col min="6" max="6" width="3.421875" style="4" hidden="1" customWidth="1"/>
    <col min="7" max="7" width="17.57421875" style="15" customWidth="1"/>
    <col min="8" max="8" width="18.8515625" style="15" customWidth="1"/>
    <col min="9" max="9" width="16.7109375" style="15" customWidth="1"/>
    <col min="10" max="10" width="12.57421875" style="1" hidden="1" customWidth="1"/>
    <col min="11" max="12" width="14.00390625" style="1" hidden="1" customWidth="1"/>
    <col min="13" max="13" width="13.8515625" style="1" hidden="1" customWidth="1"/>
    <col min="14" max="15" width="9.140625" style="1" hidden="1" customWidth="1"/>
    <col min="16" max="16" width="16.140625" style="16" hidden="1" customWidth="1"/>
    <col min="17" max="17" width="19.140625" style="16" customWidth="1"/>
    <col min="18" max="18" width="24.421875" style="16" customWidth="1"/>
    <col min="19" max="19" width="26.28125" style="16" customWidth="1"/>
    <col min="20" max="20" width="20.8515625" style="1" hidden="1" customWidth="1"/>
    <col min="21" max="21" width="19.28125" style="1" hidden="1" customWidth="1"/>
    <col min="22" max="22" width="19.7109375" style="1" customWidth="1"/>
    <col min="23" max="23" width="11.8515625" style="1" bestFit="1" customWidth="1"/>
    <col min="24" max="16384" width="9.140625" style="1" customWidth="1"/>
  </cols>
  <sheetData>
    <row r="1" spans="16:19" ht="15">
      <c r="P1" s="15"/>
      <c r="Q1" s="15"/>
      <c r="R1" s="15"/>
      <c r="S1" s="15"/>
    </row>
    <row r="2" spans="16:19" ht="20.25" customHeight="1">
      <c r="P2" s="15"/>
      <c r="Q2" s="15"/>
      <c r="R2" s="290" t="s">
        <v>465</v>
      </c>
      <c r="S2" s="15"/>
    </row>
    <row r="3" spans="16:19" ht="18.75" customHeight="1">
      <c r="P3" s="15"/>
      <c r="Q3" s="15"/>
      <c r="R3" s="291" t="s">
        <v>489</v>
      </c>
      <c r="S3" s="15"/>
    </row>
    <row r="4" spans="16:19" ht="15">
      <c r="P4" s="15"/>
      <c r="Q4" s="15"/>
      <c r="R4" s="291"/>
      <c r="S4" s="15"/>
    </row>
    <row r="5" spans="1:21" s="5" customFormat="1" ht="22.5" customHeight="1">
      <c r="A5" s="295" t="s">
        <v>377</v>
      </c>
      <c r="B5" s="295"/>
      <c r="C5" s="295"/>
      <c r="D5" s="295"/>
      <c r="E5" s="295"/>
      <c r="F5" s="295"/>
      <c r="G5" s="295"/>
      <c r="H5" s="295"/>
      <c r="I5" s="295"/>
      <c r="J5" s="17"/>
      <c r="K5" s="17">
        <v>2686621.5</v>
      </c>
      <c r="L5" s="18">
        <f>+G12-K5</f>
        <v>310872.6999999997</v>
      </c>
      <c r="M5" s="17"/>
      <c r="N5" s="17"/>
      <c r="O5" s="17"/>
      <c r="P5" s="18"/>
      <c r="Q5" s="18"/>
      <c r="R5" s="291"/>
      <c r="S5" s="18"/>
      <c r="T5" s="1"/>
      <c r="U5" s="1"/>
    </row>
    <row r="6" spans="1:22" s="6" customFormat="1" ht="47.25" customHeight="1">
      <c r="A6" s="296" t="s">
        <v>463</v>
      </c>
      <c r="B6" s="296"/>
      <c r="C6" s="296"/>
      <c r="D6" s="296"/>
      <c r="E6" s="296"/>
      <c r="F6" s="296"/>
      <c r="G6" s="296"/>
      <c r="H6" s="296"/>
      <c r="I6" s="296"/>
      <c r="J6" s="18">
        <v>3211920.8</v>
      </c>
      <c r="K6" s="18">
        <f>+J6-K7</f>
        <v>2686080.8</v>
      </c>
      <c r="L6" s="18">
        <f>+G12-K6</f>
        <v>311413.3999999999</v>
      </c>
      <c r="M6" s="17"/>
      <c r="N6" s="17"/>
      <c r="O6" s="17"/>
      <c r="P6" s="18"/>
      <c r="Q6" s="18"/>
      <c r="R6" s="291"/>
      <c r="S6" s="18"/>
      <c r="T6" s="1"/>
      <c r="U6" s="1"/>
      <c r="V6" s="40"/>
    </row>
    <row r="7" spans="1:21" s="7" customFormat="1" ht="18">
      <c r="A7" s="17" t="s">
        <v>464</v>
      </c>
      <c r="B7" s="93"/>
      <c r="C7" s="94"/>
      <c r="D7" s="94"/>
      <c r="E7" s="95"/>
      <c r="F7" s="17"/>
      <c r="G7" s="18"/>
      <c r="H7" s="18"/>
      <c r="I7" s="18"/>
      <c r="J7" s="17"/>
      <c r="K7" s="17">
        <v>525840</v>
      </c>
      <c r="L7" s="17">
        <v>540.7</v>
      </c>
      <c r="M7" s="17"/>
      <c r="N7" s="17"/>
      <c r="O7" s="17"/>
      <c r="P7" s="18"/>
      <c r="Q7" s="18"/>
      <c r="R7" s="291"/>
      <c r="S7" s="18"/>
      <c r="T7" s="1"/>
      <c r="U7" s="1"/>
    </row>
    <row r="8" spans="1:22" s="8" customFormat="1" ht="24" customHeight="1" thickBot="1">
      <c r="A8" s="17"/>
      <c r="B8" s="93"/>
      <c r="C8" s="94"/>
      <c r="D8" s="94"/>
      <c r="E8" s="96"/>
      <c r="F8" s="97"/>
      <c r="G8" s="18"/>
      <c r="H8" s="297" t="s">
        <v>79</v>
      </c>
      <c r="I8" s="297"/>
      <c r="J8" s="17"/>
      <c r="K8" s="18">
        <f>+K7+G12</f>
        <v>3523334.1999999997</v>
      </c>
      <c r="L8" s="18">
        <f>+L6-L7</f>
        <v>310872.6999999999</v>
      </c>
      <c r="M8" s="17"/>
      <c r="N8" s="17"/>
      <c r="O8" s="17"/>
      <c r="P8" s="18"/>
      <c r="Q8" s="18"/>
      <c r="R8" s="291"/>
      <c r="S8" s="18"/>
      <c r="T8" s="229"/>
      <c r="U8" s="1"/>
      <c r="V8" s="60"/>
    </row>
    <row r="9" spans="1:23" s="9" customFormat="1" ht="66.75" customHeight="1" thickBot="1">
      <c r="A9" s="298" t="s">
        <v>78</v>
      </c>
      <c r="B9" s="307" t="s">
        <v>376</v>
      </c>
      <c r="C9" s="313" t="s">
        <v>138</v>
      </c>
      <c r="D9" s="314" t="s">
        <v>139</v>
      </c>
      <c r="E9" s="300" t="s">
        <v>374</v>
      </c>
      <c r="F9" s="302" t="s">
        <v>137</v>
      </c>
      <c r="G9" s="304" t="s">
        <v>80</v>
      </c>
      <c r="H9" s="293" t="s">
        <v>130</v>
      </c>
      <c r="I9" s="294"/>
      <c r="J9" s="5"/>
      <c r="K9" s="5">
        <v>866393.5</v>
      </c>
      <c r="L9" s="39">
        <f>+K8-K9</f>
        <v>2656940.6999999997</v>
      </c>
      <c r="M9" s="5"/>
      <c r="N9" s="5"/>
      <c r="O9" s="5"/>
      <c r="P9" s="309" t="s">
        <v>55</v>
      </c>
      <c r="Q9" s="309" t="s">
        <v>443</v>
      </c>
      <c r="R9" s="311" t="s">
        <v>467</v>
      </c>
      <c r="S9" s="306" t="s">
        <v>468</v>
      </c>
      <c r="T9" s="100" t="s">
        <v>455</v>
      </c>
      <c r="U9" s="83"/>
      <c r="V9" s="43"/>
      <c r="W9" s="62"/>
    </row>
    <row r="10" spans="1:22" ht="19.5" customHeight="1" thickBot="1">
      <c r="A10" s="299"/>
      <c r="B10" s="308"/>
      <c r="C10" s="308"/>
      <c r="D10" s="315"/>
      <c r="E10" s="301"/>
      <c r="F10" s="303"/>
      <c r="G10" s="305"/>
      <c r="H10" s="98" t="s">
        <v>135</v>
      </c>
      <c r="I10" s="99" t="s">
        <v>136</v>
      </c>
      <c r="J10" s="6"/>
      <c r="K10" s="6">
        <v>37226.9</v>
      </c>
      <c r="L10" s="6"/>
      <c r="M10" s="6"/>
      <c r="N10" s="6"/>
      <c r="O10" s="6"/>
      <c r="P10" s="310"/>
      <c r="Q10" s="310"/>
      <c r="R10" s="312"/>
      <c r="S10" s="306"/>
      <c r="T10" s="100" t="s">
        <v>455</v>
      </c>
      <c r="U10" s="91" t="s">
        <v>456</v>
      </c>
      <c r="V10" s="18"/>
    </row>
    <row r="11" spans="1:22" s="10" customFormat="1" ht="72" customHeight="1" thickBot="1">
      <c r="A11" s="101">
        <v>1</v>
      </c>
      <c r="B11" s="102">
        <v>2</v>
      </c>
      <c r="C11" s="102">
        <v>3</v>
      </c>
      <c r="D11" s="103">
        <v>4</v>
      </c>
      <c r="E11" s="104">
        <v>5</v>
      </c>
      <c r="F11" s="105"/>
      <c r="G11" s="106">
        <v>6</v>
      </c>
      <c r="H11" s="107">
        <v>7</v>
      </c>
      <c r="I11" s="108">
        <v>8</v>
      </c>
      <c r="J11" s="6"/>
      <c r="K11" s="6">
        <v>3949.6</v>
      </c>
      <c r="L11" s="40">
        <f>+L5+L7</f>
        <v>311413.39999999973</v>
      </c>
      <c r="M11" s="6"/>
      <c r="N11" s="6"/>
      <c r="O11" s="6"/>
      <c r="P11" s="41">
        <v>9</v>
      </c>
      <c r="Q11" s="41">
        <v>10</v>
      </c>
      <c r="R11" s="45">
        <v>11</v>
      </c>
      <c r="S11" s="75">
        <v>12</v>
      </c>
      <c r="T11" s="65">
        <v>9</v>
      </c>
      <c r="U11" s="52"/>
      <c r="V11" s="92"/>
    </row>
    <row r="12" spans="1:22" s="10" customFormat="1" ht="40.5" customHeight="1" thickBot="1">
      <c r="A12" s="109">
        <v>2000</v>
      </c>
      <c r="B12" s="110" t="s">
        <v>140</v>
      </c>
      <c r="C12" s="111" t="s">
        <v>141</v>
      </c>
      <c r="D12" s="112" t="s">
        <v>141</v>
      </c>
      <c r="E12" s="113" t="s">
        <v>378</v>
      </c>
      <c r="F12" s="114"/>
      <c r="G12" s="42">
        <f>G13+G116+G146+G202+G337+G380+G422+G496+G588+G660+G731</f>
        <v>2997494.1999999997</v>
      </c>
      <c r="H12" s="42">
        <f>H13+H116+H146+H202+H337+H380+H422+H496+H588+H660+H731</f>
        <v>2929268.1</v>
      </c>
      <c r="I12" s="42">
        <f>I13+I116+I146+I202+I337+I380+I422+I496+I588+I660+I729</f>
        <v>283326.1</v>
      </c>
      <c r="J12" s="42" t="e">
        <f>+J13+J116+J146+J202+J337+J380+J422+J496+#REF!+J661+J731</f>
        <v>#REF!</v>
      </c>
      <c r="K12" s="42" t="e">
        <f>+K13+K116+K146+K202+K337+K380+K422+K496+#REF!+K661+K731</f>
        <v>#REF!</v>
      </c>
      <c r="L12" s="42" t="e">
        <f>+L13+L116+L146+L202+L337+L380+L422+L496+#REF!+L661+L731</f>
        <v>#REF!</v>
      </c>
      <c r="M12" s="42" t="e">
        <f>+M13+M116+M146+M202+M337+M380+M422+M496+#REF!+M661+M731</f>
        <v>#REF!</v>
      </c>
      <c r="N12" s="42" t="e">
        <f>+N13+N116+N146+N202+N337+N380+N422+N496+#REF!+N661+N731</f>
        <v>#REF!</v>
      </c>
      <c r="O12" s="42" t="e">
        <f>+O13+O116+O146+O202+O337+O380+O422+O496+#REF!+O661+O731</f>
        <v>#REF!</v>
      </c>
      <c r="P12" s="42" t="e">
        <f>+P13+P116+P146+P202+P337+P380+P422+P496+#REF!+P661+P731</f>
        <v>#REF!</v>
      </c>
      <c r="Q12" s="42">
        <f>Q13+Q116+Q146+Q202+Q337+Q380+Q496+Q588+Q660+Q422</f>
        <v>1546675.2</v>
      </c>
      <c r="R12" s="46">
        <f>R13+R116+R146+R202+R337+R380+R422+R496+R588+R660</f>
        <v>2272084.7500000005</v>
      </c>
      <c r="S12" s="76">
        <v>2997494.2</v>
      </c>
      <c r="T12" s="66"/>
      <c r="U12" s="42"/>
      <c r="V12" s="227"/>
    </row>
    <row r="13" spans="1:22" ht="54" customHeight="1">
      <c r="A13" s="115">
        <v>2100</v>
      </c>
      <c r="B13" s="116" t="s">
        <v>81</v>
      </c>
      <c r="C13" s="117">
        <v>0</v>
      </c>
      <c r="D13" s="118">
        <v>0</v>
      </c>
      <c r="E13" s="119" t="s">
        <v>379</v>
      </c>
      <c r="F13" s="120" t="s">
        <v>142</v>
      </c>
      <c r="G13" s="121">
        <f>G15+G49+G59+G78+G84+G90+G99+G105</f>
        <v>1095450.6</v>
      </c>
      <c r="H13" s="121">
        <v>910500.6</v>
      </c>
      <c r="I13" s="121">
        <f>+I15+I49+I59+I78+I84+I90+I99+I105</f>
        <v>184950</v>
      </c>
      <c r="J13" s="19"/>
      <c r="K13" s="43">
        <f>+G12+3949.6</f>
        <v>3001443.8</v>
      </c>
      <c r="L13" s="19"/>
      <c r="M13" s="19"/>
      <c r="N13" s="19"/>
      <c r="O13" s="19"/>
      <c r="P13" s="20">
        <v>299272.7</v>
      </c>
      <c r="Q13" s="20">
        <f>Q15+Q49+Q59+Q78+Q84+Q90+Q99+Q105</f>
        <v>570165.4000000001</v>
      </c>
      <c r="R13" s="47">
        <f>R15+R49+R59+R78+R84+R90+R99+R105</f>
        <v>834683.2500000001</v>
      </c>
      <c r="S13" s="20">
        <v>1095450.6</v>
      </c>
      <c r="T13" s="67">
        <f>T15+T49+T59+T78+T84+T90+T99+T105</f>
        <v>215277.79999999993</v>
      </c>
      <c r="U13" s="20">
        <f>U15+U49+U59+U78+U84+U90+U99+U105</f>
        <v>59920.1</v>
      </c>
      <c r="V13" s="18"/>
    </row>
    <row r="14" spans="1:22" ht="21.75" customHeight="1">
      <c r="A14" s="122"/>
      <c r="B14" s="116"/>
      <c r="C14" s="117"/>
      <c r="D14" s="118"/>
      <c r="E14" s="123" t="s">
        <v>68</v>
      </c>
      <c r="F14" s="124"/>
      <c r="G14" s="125"/>
      <c r="H14" s="126"/>
      <c r="I14" s="127"/>
      <c r="J14" s="17"/>
      <c r="K14" s="17"/>
      <c r="L14" s="17"/>
      <c r="M14" s="17"/>
      <c r="N14" s="17"/>
      <c r="O14" s="17"/>
      <c r="P14" s="22"/>
      <c r="Q14" s="22"/>
      <c r="R14" s="48"/>
      <c r="S14" s="22"/>
      <c r="T14" s="68"/>
      <c r="U14" s="51"/>
      <c r="V14" s="18"/>
    </row>
    <row r="15" spans="1:22" ht="24.75" customHeight="1">
      <c r="A15" s="128">
        <v>2110</v>
      </c>
      <c r="B15" s="116" t="s">
        <v>81</v>
      </c>
      <c r="C15" s="129">
        <v>1</v>
      </c>
      <c r="D15" s="130">
        <v>0</v>
      </c>
      <c r="E15" s="21" t="s">
        <v>52</v>
      </c>
      <c r="F15" s="131" t="s">
        <v>143</v>
      </c>
      <c r="G15" s="30">
        <f>+G17</f>
        <v>1072995.5</v>
      </c>
      <c r="H15" s="30">
        <f>+H17</f>
        <v>895345.5000000001</v>
      </c>
      <c r="I15" s="30">
        <f>+I17</f>
        <v>177650</v>
      </c>
      <c r="J15" s="17"/>
      <c r="K15" s="18"/>
      <c r="L15" s="18"/>
      <c r="M15" s="18"/>
      <c r="N15" s="17"/>
      <c r="O15" s="17"/>
      <c r="P15" s="20">
        <v>292308.9</v>
      </c>
      <c r="Q15" s="20">
        <f>Q17+Q41+Q45</f>
        <v>555287.8500000001</v>
      </c>
      <c r="R15" s="47">
        <f>R17+R41+R45</f>
        <v>816016.9250000002</v>
      </c>
      <c r="S15" s="20">
        <v>1072995.5</v>
      </c>
      <c r="T15" s="69">
        <f>T17</f>
        <v>211398.89999999994</v>
      </c>
      <c r="U15" s="30">
        <f>U17</f>
        <v>57583.1</v>
      </c>
      <c r="V15" s="18"/>
    </row>
    <row r="16" spans="1:22" ht="26.25" customHeight="1">
      <c r="A16" s="128"/>
      <c r="B16" s="116"/>
      <c r="C16" s="129"/>
      <c r="D16" s="130"/>
      <c r="E16" s="123" t="s">
        <v>69</v>
      </c>
      <c r="F16" s="131"/>
      <c r="G16" s="27"/>
      <c r="H16" s="132"/>
      <c r="I16" s="133"/>
      <c r="J16" s="17"/>
      <c r="K16" s="17"/>
      <c r="L16" s="17"/>
      <c r="M16" s="17"/>
      <c r="N16" s="17"/>
      <c r="O16" s="17"/>
      <c r="P16" s="22"/>
      <c r="Q16" s="22"/>
      <c r="R16" s="48"/>
      <c r="S16" s="22"/>
      <c r="T16" s="70"/>
      <c r="U16" s="53"/>
      <c r="V16" s="15"/>
    </row>
    <row r="17" spans="1:21" ht="20.25" customHeight="1">
      <c r="A17" s="134">
        <v>2111</v>
      </c>
      <c r="B17" s="135" t="s">
        <v>81</v>
      </c>
      <c r="C17" s="136">
        <v>1</v>
      </c>
      <c r="D17" s="136">
        <v>1</v>
      </c>
      <c r="E17" s="137" t="s">
        <v>53</v>
      </c>
      <c r="F17" s="138" t="s">
        <v>144</v>
      </c>
      <c r="G17" s="44">
        <f>G18+G19+G20+G21+G22+G23+G24+G25+G26+G27+G28+G29+G30+G31+G32+G33+G34+G35+G36+G37+G38+G39+G40</f>
        <v>1072995.5</v>
      </c>
      <c r="H17" s="30">
        <f>H18+H19+H20+H21+H22+H23+H24+H25+H26+H27+H28+H29+H30+H31+H32+H33+H34+H35</f>
        <v>895345.5000000001</v>
      </c>
      <c r="I17" s="30">
        <f>SUM(I35:I40)</f>
        <v>177650</v>
      </c>
      <c r="J17" s="17"/>
      <c r="K17" s="18"/>
      <c r="L17" s="17"/>
      <c r="M17" s="17"/>
      <c r="N17" s="17"/>
      <c r="O17" s="17"/>
      <c r="P17" s="20">
        <f>SUM(P18:P40)</f>
        <v>273558.875</v>
      </c>
      <c r="Q17" s="20">
        <f>Q18+Q19+Q20+Q21+Q22+Q23+Q24+Q25+Q26+Q27+Q28+Q29+Q30+Q31+Q32+Q33+Q34+Q35+Q36+++++Q37+Q38+Q39+Q40</f>
        <v>555287.8500000001</v>
      </c>
      <c r="R17" s="47">
        <f>SUM(R18:R40)</f>
        <v>816016.9250000002</v>
      </c>
      <c r="S17" s="20">
        <f>S18+S19+S20+S21+S22+S23+S24+S25+S27+S28+S26+S29+S30+S31+S32+S33+S34+S35+S36+S37+S38+S39+S40</f>
        <v>1072995.5</v>
      </c>
      <c r="T17" s="71">
        <f>T18+T19+T20+T21+T22+T23+T24+T25+T26+T27+T28+T29+T30+T31+T32+T33+T34+T35</f>
        <v>211398.89999999994</v>
      </c>
      <c r="U17" s="30">
        <f>U36+U37+U38+U40</f>
        <v>57583.1</v>
      </c>
    </row>
    <row r="18" spans="1:21" ht="22.5" customHeight="1">
      <c r="A18" s="134"/>
      <c r="B18" s="139"/>
      <c r="C18" s="129"/>
      <c r="D18" s="129"/>
      <c r="E18" s="140" t="s">
        <v>402</v>
      </c>
      <c r="F18" s="138"/>
      <c r="G18" s="23">
        <v>690360.9</v>
      </c>
      <c r="H18" s="24">
        <f>+G18</f>
        <v>690360.9</v>
      </c>
      <c r="I18" s="25" t="s">
        <v>75</v>
      </c>
      <c r="J18" s="17" t="s">
        <v>121</v>
      </c>
      <c r="K18" s="17"/>
      <c r="L18" s="17"/>
      <c r="M18" s="17"/>
      <c r="N18" s="17"/>
      <c r="O18" s="17"/>
      <c r="P18" s="20">
        <f aca="true" t="shared" si="0" ref="P18:P37">+G18*0.25</f>
        <v>172590.225</v>
      </c>
      <c r="Q18" s="20">
        <f aca="true" t="shared" si="1" ref="Q18:Q37">+P18*2</f>
        <v>345180.45</v>
      </c>
      <c r="R18" s="47">
        <f aca="true" t="shared" si="2" ref="R18:R37">+P18*3</f>
        <v>517770.67500000005</v>
      </c>
      <c r="S18" s="20">
        <f aca="true" t="shared" si="3" ref="S18:S37">+P18*4</f>
        <v>690360.9</v>
      </c>
      <c r="T18" s="71">
        <v>169717.3</v>
      </c>
      <c r="U18" s="44"/>
    </row>
    <row r="19" spans="1:21" ht="21.75" customHeight="1">
      <c r="A19" s="36"/>
      <c r="B19" s="116"/>
      <c r="C19" s="117"/>
      <c r="D19" s="118"/>
      <c r="E19" s="141" t="s">
        <v>424</v>
      </c>
      <c r="F19" s="138"/>
      <c r="G19" s="23">
        <v>68974.8</v>
      </c>
      <c r="H19" s="24">
        <f aca="true" t="shared" si="4" ref="H19:H35">+G19</f>
        <v>68974.8</v>
      </c>
      <c r="I19" s="25" t="s">
        <v>75</v>
      </c>
      <c r="J19" s="17"/>
      <c r="K19" s="17"/>
      <c r="L19" s="17"/>
      <c r="M19" s="17"/>
      <c r="N19" s="17"/>
      <c r="O19" s="17"/>
      <c r="P19" s="20">
        <f>+G19*0.25</f>
        <v>17243.7</v>
      </c>
      <c r="Q19" s="20">
        <f>+P19*2</f>
        <v>34487.4</v>
      </c>
      <c r="R19" s="47">
        <v>51731.4</v>
      </c>
      <c r="S19" s="20">
        <f t="shared" si="3"/>
        <v>68974.8</v>
      </c>
      <c r="T19" s="71">
        <v>1313.5</v>
      </c>
      <c r="U19" s="44"/>
    </row>
    <row r="20" spans="1:21" ht="22.5" customHeight="1">
      <c r="A20" s="115"/>
      <c r="B20" s="116"/>
      <c r="C20" s="117"/>
      <c r="D20" s="118"/>
      <c r="E20" s="142" t="s">
        <v>403</v>
      </c>
      <c r="F20" s="138"/>
      <c r="G20" s="23">
        <v>24048.9</v>
      </c>
      <c r="H20" s="24">
        <f t="shared" si="4"/>
        <v>24048.9</v>
      </c>
      <c r="I20" s="25" t="s">
        <v>75</v>
      </c>
      <c r="J20" s="17"/>
      <c r="K20" s="17"/>
      <c r="L20" s="17"/>
      <c r="M20" s="17"/>
      <c r="N20" s="17"/>
      <c r="O20" s="17"/>
      <c r="P20" s="20">
        <f t="shared" si="0"/>
        <v>6012.225</v>
      </c>
      <c r="Q20" s="20">
        <f t="shared" si="1"/>
        <v>12024.45</v>
      </c>
      <c r="R20" s="47">
        <f t="shared" si="2"/>
        <v>18036.675000000003</v>
      </c>
      <c r="S20" s="20">
        <f t="shared" si="3"/>
        <v>24048.9</v>
      </c>
      <c r="T20" s="71">
        <v>7608.3</v>
      </c>
      <c r="U20" s="44"/>
    </row>
    <row r="21" spans="1:22" ht="18.75" customHeight="1">
      <c r="A21" s="143"/>
      <c r="B21" s="139"/>
      <c r="C21" s="117"/>
      <c r="D21" s="141"/>
      <c r="E21" s="141" t="s">
        <v>425</v>
      </c>
      <c r="F21" s="138"/>
      <c r="G21" s="23">
        <v>653.3</v>
      </c>
      <c r="H21" s="24">
        <f t="shared" si="4"/>
        <v>653.3</v>
      </c>
      <c r="I21" s="25"/>
      <c r="J21" s="17"/>
      <c r="K21" s="17"/>
      <c r="L21" s="17"/>
      <c r="M21" s="17"/>
      <c r="N21" s="17"/>
      <c r="O21" s="17"/>
      <c r="P21" s="20">
        <f t="shared" si="0"/>
        <v>163.325</v>
      </c>
      <c r="Q21" s="20">
        <f t="shared" si="1"/>
        <v>326.65</v>
      </c>
      <c r="R21" s="47">
        <f t="shared" si="2"/>
        <v>489.97499999999997</v>
      </c>
      <c r="S21" s="20">
        <f t="shared" si="3"/>
        <v>653.3</v>
      </c>
      <c r="T21" s="71">
        <v>140.8</v>
      </c>
      <c r="U21" s="44"/>
      <c r="V21" s="15"/>
    </row>
    <row r="22" spans="1:21" ht="21.75" customHeight="1">
      <c r="A22" s="36"/>
      <c r="B22" s="139"/>
      <c r="C22" s="117"/>
      <c r="D22" s="118"/>
      <c r="E22" s="142" t="s">
        <v>426</v>
      </c>
      <c r="F22" s="138"/>
      <c r="G22" s="23">
        <v>11609.2</v>
      </c>
      <c r="H22" s="24">
        <f t="shared" si="4"/>
        <v>11609.2</v>
      </c>
      <c r="I22" s="25">
        <f>U332</f>
        <v>0</v>
      </c>
      <c r="J22" s="17"/>
      <c r="K22" s="17"/>
      <c r="L22" s="17"/>
      <c r="M22" s="17"/>
      <c r="N22" s="17"/>
      <c r="O22" s="17"/>
      <c r="P22" s="20">
        <f t="shared" si="0"/>
        <v>2902.3</v>
      </c>
      <c r="Q22" s="20">
        <f t="shared" si="1"/>
        <v>5804.6</v>
      </c>
      <c r="R22" s="47">
        <f t="shared" si="2"/>
        <v>8706.900000000001</v>
      </c>
      <c r="S22" s="20">
        <f t="shared" si="3"/>
        <v>11609.2</v>
      </c>
      <c r="T22" s="71">
        <v>3763.6</v>
      </c>
      <c r="U22" s="44"/>
    </row>
    <row r="23" spans="1:21" ht="21" customHeight="1">
      <c r="A23" s="115"/>
      <c r="B23" s="116"/>
      <c r="C23" s="117"/>
      <c r="D23" s="144"/>
      <c r="E23" s="142" t="s">
        <v>404</v>
      </c>
      <c r="F23" s="138"/>
      <c r="G23" s="23">
        <v>4470.5</v>
      </c>
      <c r="H23" s="24">
        <v>4470.5</v>
      </c>
      <c r="I23" s="25"/>
      <c r="J23" s="17"/>
      <c r="K23" s="17"/>
      <c r="L23" s="17"/>
      <c r="M23" s="17"/>
      <c r="N23" s="17"/>
      <c r="O23" s="17"/>
      <c r="P23" s="20">
        <v>2617.6</v>
      </c>
      <c r="Q23" s="20">
        <v>3235.3</v>
      </c>
      <c r="R23" s="47">
        <v>3852.9</v>
      </c>
      <c r="S23" s="20">
        <v>4470.5</v>
      </c>
      <c r="T23" s="71">
        <v>1993.9</v>
      </c>
      <c r="U23" s="44"/>
    </row>
    <row r="24" spans="1:21" ht="20.25" customHeight="1">
      <c r="A24" s="115"/>
      <c r="B24" s="116"/>
      <c r="C24" s="117"/>
      <c r="D24" s="144"/>
      <c r="E24" s="142" t="s">
        <v>427</v>
      </c>
      <c r="F24" s="138"/>
      <c r="G24" s="23">
        <v>3216</v>
      </c>
      <c r="H24" s="24">
        <f t="shared" si="4"/>
        <v>3216</v>
      </c>
      <c r="I24" s="25"/>
      <c r="J24" s="17"/>
      <c r="K24" s="17"/>
      <c r="L24" s="17"/>
      <c r="M24" s="17"/>
      <c r="N24" s="17"/>
      <c r="O24" s="17"/>
      <c r="P24" s="20">
        <f t="shared" si="0"/>
        <v>804</v>
      </c>
      <c r="Q24" s="20">
        <f t="shared" si="1"/>
        <v>1608</v>
      </c>
      <c r="R24" s="47">
        <f t="shared" si="2"/>
        <v>2412</v>
      </c>
      <c r="S24" s="20">
        <f t="shared" si="3"/>
        <v>3216</v>
      </c>
      <c r="T24" s="71">
        <v>1400</v>
      </c>
      <c r="U24" s="44"/>
    </row>
    <row r="25" spans="1:21" ht="26.25" customHeight="1">
      <c r="A25" s="115"/>
      <c r="B25" s="116"/>
      <c r="C25" s="117"/>
      <c r="D25" s="144"/>
      <c r="E25" s="142" t="s">
        <v>418</v>
      </c>
      <c r="F25" s="138"/>
      <c r="G25" s="23">
        <v>2280</v>
      </c>
      <c r="H25" s="24">
        <f t="shared" si="4"/>
        <v>2280</v>
      </c>
      <c r="I25" s="25" t="s">
        <v>75</v>
      </c>
      <c r="J25" s="17"/>
      <c r="K25" s="17"/>
      <c r="L25" s="17"/>
      <c r="M25" s="17"/>
      <c r="N25" s="17"/>
      <c r="O25" s="17"/>
      <c r="P25" s="20">
        <f t="shared" si="0"/>
        <v>570</v>
      </c>
      <c r="Q25" s="20">
        <f t="shared" si="1"/>
        <v>1140</v>
      </c>
      <c r="R25" s="47">
        <f t="shared" si="2"/>
        <v>1710</v>
      </c>
      <c r="S25" s="20">
        <f t="shared" si="3"/>
        <v>2280</v>
      </c>
      <c r="T25" s="71">
        <v>217</v>
      </c>
      <c r="U25" s="44"/>
    </row>
    <row r="26" spans="1:21" ht="21" customHeight="1">
      <c r="A26" s="115"/>
      <c r="B26" s="116"/>
      <c r="C26" s="117"/>
      <c r="D26" s="118"/>
      <c r="E26" s="142" t="s">
        <v>428</v>
      </c>
      <c r="F26" s="138"/>
      <c r="G26" s="23">
        <v>3000</v>
      </c>
      <c r="H26" s="24">
        <f t="shared" si="4"/>
        <v>3000</v>
      </c>
      <c r="I26" s="25"/>
      <c r="J26" s="17"/>
      <c r="K26" s="17"/>
      <c r="L26" s="17"/>
      <c r="M26" s="17"/>
      <c r="N26" s="17"/>
      <c r="O26" s="17"/>
      <c r="P26" s="20">
        <f t="shared" si="0"/>
        <v>750</v>
      </c>
      <c r="Q26" s="20">
        <v>3000</v>
      </c>
      <c r="R26" s="47">
        <v>3000</v>
      </c>
      <c r="S26" s="20">
        <f t="shared" si="3"/>
        <v>3000</v>
      </c>
      <c r="T26" s="71">
        <v>2299.6</v>
      </c>
      <c r="U26" s="44"/>
    </row>
    <row r="27" spans="1:22" ht="22.5" customHeight="1">
      <c r="A27" s="115"/>
      <c r="B27" s="116"/>
      <c r="C27" s="117"/>
      <c r="D27" s="118"/>
      <c r="E27" s="142" t="s">
        <v>429</v>
      </c>
      <c r="F27" s="138"/>
      <c r="G27" s="23">
        <v>8000</v>
      </c>
      <c r="H27" s="24">
        <v>8000</v>
      </c>
      <c r="I27" s="25"/>
      <c r="J27" s="17"/>
      <c r="K27" s="17"/>
      <c r="L27" s="17"/>
      <c r="M27" s="17"/>
      <c r="N27" s="17"/>
      <c r="O27" s="17"/>
      <c r="P27" s="20">
        <v>3125</v>
      </c>
      <c r="Q27" s="20">
        <v>4750</v>
      </c>
      <c r="R27" s="47">
        <v>6375</v>
      </c>
      <c r="S27" s="20">
        <v>8000</v>
      </c>
      <c r="T27" s="71">
        <v>2257.7</v>
      </c>
      <c r="U27" s="44"/>
      <c r="V27" s="57"/>
    </row>
    <row r="28" spans="1:22" s="35" customFormat="1" ht="18">
      <c r="A28" s="115"/>
      <c r="B28" s="116"/>
      <c r="C28" s="117"/>
      <c r="D28" s="118"/>
      <c r="E28" s="142" t="s">
        <v>430</v>
      </c>
      <c r="F28" s="138"/>
      <c r="G28" s="23">
        <v>12000</v>
      </c>
      <c r="H28" s="24">
        <f t="shared" si="4"/>
        <v>12000</v>
      </c>
      <c r="I28" s="25" t="s">
        <v>75</v>
      </c>
      <c r="J28" s="17"/>
      <c r="K28" s="17"/>
      <c r="L28" s="17"/>
      <c r="M28" s="17"/>
      <c r="N28" s="17"/>
      <c r="O28" s="17"/>
      <c r="P28" s="20">
        <f t="shared" si="0"/>
        <v>3000</v>
      </c>
      <c r="Q28" s="20">
        <f t="shared" si="1"/>
        <v>6000</v>
      </c>
      <c r="R28" s="47">
        <f t="shared" si="2"/>
        <v>9000</v>
      </c>
      <c r="S28" s="20">
        <f t="shared" si="3"/>
        <v>12000</v>
      </c>
      <c r="T28" s="71">
        <v>2105.5</v>
      </c>
      <c r="U28" s="44"/>
      <c r="V28" s="57"/>
    </row>
    <row r="29" spans="1:21" ht="19.5" customHeight="1">
      <c r="A29" s="115"/>
      <c r="B29" s="116"/>
      <c r="C29" s="117"/>
      <c r="D29" s="142"/>
      <c r="E29" s="142" t="s">
        <v>431</v>
      </c>
      <c r="F29" s="138"/>
      <c r="G29" s="23">
        <v>7500</v>
      </c>
      <c r="H29" s="24">
        <f t="shared" si="4"/>
        <v>7500</v>
      </c>
      <c r="I29" s="25" t="s">
        <v>75</v>
      </c>
      <c r="J29" s="17"/>
      <c r="K29" s="17"/>
      <c r="L29" s="17"/>
      <c r="M29" s="17"/>
      <c r="N29" s="17"/>
      <c r="O29" s="17"/>
      <c r="P29" s="20">
        <f t="shared" si="0"/>
        <v>1875</v>
      </c>
      <c r="Q29" s="20">
        <f t="shared" si="1"/>
        <v>3750</v>
      </c>
      <c r="R29" s="47">
        <f t="shared" si="2"/>
        <v>5625</v>
      </c>
      <c r="S29" s="20">
        <f t="shared" si="3"/>
        <v>7500</v>
      </c>
      <c r="T29" s="71">
        <v>888.8</v>
      </c>
      <c r="U29" s="44"/>
    </row>
    <row r="30" spans="1:21" ht="21" customHeight="1">
      <c r="A30" s="115"/>
      <c r="B30" s="116"/>
      <c r="C30" s="117"/>
      <c r="D30" s="142"/>
      <c r="E30" s="142" t="s">
        <v>432</v>
      </c>
      <c r="F30" s="138"/>
      <c r="G30" s="23">
        <v>2000</v>
      </c>
      <c r="H30" s="24">
        <f t="shared" si="4"/>
        <v>2000</v>
      </c>
      <c r="I30" s="25"/>
      <c r="J30" s="17"/>
      <c r="K30" s="17"/>
      <c r="L30" s="17"/>
      <c r="M30" s="17"/>
      <c r="N30" s="17"/>
      <c r="O30" s="17"/>
      <c r="P30" s="20">
        <f t="shared" si="0"/>
        <v>500</v>
      </c>
      <c r="Q30" s="20">
        <f t="shared" si="1"/>
        <v>1000</v>
      </c>
      <c r="R30" s="47">
        <f t="shared" si="2"/>
        <v>1500</v>
      </c>
      <c r="S30" s="20">
        <f t="shared" si="3"/>
        <v>2000</v>
      </c>
      <c r="T30" s="71">
        <v>79.9</v>
      </c>
      <c r="U30" s="44"/>
    </row>
    <row r="31" spans="1:21" ht="24" customHeight="1">
      <c r="A31" s="145"/>
      <c r="B31" s="116"/>
      <c r="C31" s="117"/>
      <c r="D31" s="118"/>
      <c r="E31" s="142" t="s">
        <v>433</v>
      </c>
      <c r="F31" s="138"/>
      <c r="G31" s="23">
        <v>8440</v>
      </c>
      <c r="H31" s="24">
        <f t="shared" si="4"/>
        <v>8440</v>
      </c>
      <c r="I31" s="25" t="s">
        <v>75</v>
      </c>
      <c r="J31" s="17"/>
      <c r="K31" s="17"/>
      <c r="L31" s="17"/>
      <c r="M31" s="17"/>
      <c r="N31" s="17"/>
      <c r="O31" s="17"/>
      <c r="P31" s="20">
        <f t="shared" si="0"/>
        <v>2110</v>
      </c>
      <c r="Q31" s="20">
        <f t="shared" si="1"/>
        <v>4220</v>
      </c>
      <c r="R31" s="47">
        <f t="shared" si="2"/>
        <v>6330</v>
      </c>
      <c r="S31" s="20">
        <f t="shared" si="3"/>
        <v>8440</v>
      </c>
      <c r="T31" s="71">
        <v>565</v>
      </c>
      <c r="U31" s="44"/>
    </row>
    <row r="32" spans="1:21" ht="21.75" customHeight="1">
      <c r="A32" s="115"/>
      <c r="B32" s="116"/>
      <c r="C32" s="117"/>
      <c r="D32" s="118"/>
      <c r="E32" s="142" t="s">
        <v>398</v>
      </c>
      <c r="F32" s="138"/>
      <c r="G32" s="23">
        <v>10290</v>
      </c>
      <c r="H32" s="24">
        <f t="shared" si="4"/>
        <v>10290</v>
      </c>
      <c r="I32" s="25" t="s">
        <v>75</v>
      </c>
      <c r="J32" s="17"/>
      <c r="K32" s="17"/>
      <c r="L32" s="17"/>
      <c r="M32" s="17"/>
      <c r="N32" s="17"/>
      <c r="O32" s="17"/>
      <c r="P32" s="20">
        <v>3345</v>
      </c>
      <c r="Q32" s="20">
        <v>5660</v>
      </c>
      <c r="R32" s="47">
        <v>7975</v>
      </c>
      <c r="S32" s="20">
        <v>10290</v>
      </c>
      <c r="T32" s="71">
        <v>2321.8</v>
      </c>
      <c r="U32" s="44"/>
    </row>
    <row r="33" spans="1:21" ht="21.75" customHeight="1">
      <c r="A33" s="146"/>
      <c r="B33" s="147"/>
      <c r="C33" s="148"/>
      <c r="D33" s="149"/>
      <c r="E33" s="142" t="s">
        <v>401</v>
      </c>
      <c r="F33" s="150"/>
      <c r="G33" s="23">
        <v>21201.9</v>
      </c>
      <c r="H33" s="24">
        <v>21201.9</v>
      </c>
      <c r="I33" s="25"/>
      <c r="J33" s="17"/>
      <c r="K33" s="17"/>
      <c r="L33" s="17"/>
      <c r="M33" s="17"/>
      <c r="N33" s="17"/>
      <c r="O33" s="17"/>
      <c r="P33" s="20">
        <v>10775.5</v>
      </c>
      <c r="Q33" s="20">
        <v>14251</v>
      </c>
      <c r="R33" s="47">
        <v>17726.4</v>
      </c>
      <c r="S33" s="20">
        <v>21201.9</v>
      </c>
      <c r="T33" s="71">
        <v>8040.8</v>
      </c>
      <c r="U33" s="44"/>
    </row>
    <row r="34" spans="1:21" ht="18">
      <c r="A34" s="115"/>
      <c r="B34" s="116"/>
      <c r="C34" s="117"/>
      <c r="D34" s="118"/>
      <c r="E34" s="142" t="s">
        <v>434</v>
      </c>
      <c r="F34" s="138"/>
      <c r="G34" s="23">
        <v>14800</v>
      </c>
      <c r="H34" s="24">
        <f t="shared" si="4"/>
        <v>14800</v>
      </c>
      <c r="I34" s="25" t="s">
        <v>75</v>
      </c>
      <c r="J34" s="17"/>
      <c r="K34" s="17"/>
      <c r="L34" s="17"/>
      <c r="M34" s="17"/>
      <c r="N34" s="17"/>
      <c r="O34" s="17"/>
      <c r="P34" s="20">
        <f t="shared" si="0"/>
        <v>3700</v>
      </c>
      <c r="Q34" s="20">
        <f t="shared" si="1"/>
        <v>7400</v>
      </c>
      <c r="R34" s="47">
        <f t="shared" si="2"/>
        <v>11100</v>
      </c>
      <c r="S34" s="20">
        <f t="shared" si="3"/>
        <v>14800</v>
      </c>
      <c r="T34" s="71">
        <v>5951.8</v>
      </c>
      <c r="U34" s="44"/>
    </row>
    <row r="35" spans="1:21" ht="24" customHeight="1">
      <c r="A35" s="128"/>
      <c r="B35" s="116"/>
      <c r="C35" s="129"/>
      <c r="D35" s="130"/>
      <c r="E35" s="21" t="s">
        <v>435</v>
      </c>
      <c r="F35" s="138"/>
      <c r="G35" s="23">
        <v>2500</v>
      </c>
      <c r="H35" s="24">
        <f t="shared" si="4"/>
        <v>2500</v>
      </c>
      <c r="I35" s="25" t="s">
        <v>75</v>
      </c>
      <c r="J35" s="17"/>
      <c r="K35" s="17"/>
      <c r="L35" s="17"/>
      <c r="M35" s="17"/>
      <c r="N35" s="17"/>
      <c r="O35" s="17"/>
      <c r="P35" s="20">
        <f t="shared" si="0"/>
        <v>625</v>
      </c>
      <c r="Q35" s="20">
        <f t="shared" si="1"/>
        <v>1250</v>
      </c>
      <c r="R35" s="47">
        <f t="shared" si="2"/>
        <v>1875</v>
      </c>
      <c r="S35" s="20">
        <f t="shared" si="3"/>
        <v>2500</v>
      </c>
      <c r="T35" s="71">
        <v>733.6</v>
      </c>
      <c r="U35" s="44"/>
    </row>
    <row r="36" spans="1:21" ht="23.25" customHeight="1">
      <c r="A36" s="128"/>
      <c r="B36" s="116"/>
      <c r="C36" s="129"/>
      <c r="D36" s="21"/>
      <c r="E36" s="21" t="s">
        <v>472</v>
      </c>
      <c r="F36" s="138"/>
      <c r="G36" s="23">
        <v>71250</v>
      </c>
      <c r="H36" s="24"/>
      <c r="I36" s="25">
        <v>71250</v>
      </c>
      <c r="J36" s="17"/>
      <c r="K36" s="17"/>
      <c r="L36" s="17"/>
      <c r="M36" s="17"/>
      <c r="N36" s="17"/>
      <c r="O36" s="17"/>
      <c r="P36" s="20"/>
      <c r="Q36" s="20">
        <v>37500</v>
      </c>
      <c r="R36" s="47">
        <v>56250</v>
      </c>
      <c r="S36" s="20">
        <v>71250</v>
      </c>
      <c r="T36" s="71"/>
      <c r="U36" s="44">
        <v>27027.4</v>
      </c>
    </row>
    <row r="37" spans="1:21" ht="25.5" customHeight="1">
      <c r="A37" s="128"/>
      <c r="B37" s="116"/>
      <c r="C37" s="129"/>
      <c r="D37" s="130"/>
      <c r="E37" s="21" t="s">
        <v>436</v>
      </c>
      <c r="F37" s="138"/>
      <c r="G37" s="23">
        <v>42400</v>
      </c>
      <c r="H37" s="24" t="s">
        <v>75</v>
      </c>
      <c r="I37" s="25">
        <f>+G37</f>
        <v>42400</v>
      </c>
      <c r="J37" s="17"/>
      <c r="K37" s="17"/>
      <c r="L37" s="17"/>
      <c r="M37" s="17"/>
      <c r="N37" s="17"/>
      <c r="O37" s="17"/>
      <c r="P37" s="20">
        <f t="shared" si="0"/>
        <v>10600</v>
      </c>
      <c r="Q37" s="20">
        <f t="shared" si="1"/>
        <v>21200</v>
      </c>
      <c r="R37" s="47">
        <f t="shared" si="2"/>
        <v>31800</v>
      </c>
      <c r="S37" s="20">
        <f t="shared" si="3"/>
        <v>42400</v>
      </c>
      <c r="T37" s="71"/>
      <c r="U37" s="44">
        <v>12234.1</v>
      </c>
    </row>
    <row r="38" spans="1:21" ht="32.25" customHeight="1">
      <c r="A38" s="128"/>
      <c r="B38" s="116"/>
      <c r="C38" s="129"/>
      <c r="D38" s="130"/>
      <c r="E38" s="21" t="s">
        <v>437</v>
      </c>
      <c r="F38" s="138"/>
      <c r="G38" s="23">
        <v>50400</v>
      </c>
      <c r="H38" s="24" t="s">
        <v>75</v>
      </c>
      <c r="I38" s="25">
        <v>50400</v>
      </c>
      <c r="J38" s="17"/>
      <c r="K38" s="17"/>
      <c r="L38" s="17"/>
      <c r="M38" s="17"/>
      <c r="N38" s="17"/>
      <c r="O38" s="17"/>
      <c r="P38" s="20">
        <v>16650</v>
      </c>
      <c r="Q38" s="20">
        <v>27900</v>
      </c>
      <c r="R38" s="47">
        <v>39150</v>
      </c>
      <c r="S38" s="20">
        <v>50400</v>
      </c>
      <c r="T38" s="71"/>
      <c r="U38" s="44">
        <v>15321.6</v>
      </c>
    </row>
    <row r="39" spans="1:21" ht="32.25" customHeight="1">
      <c r="A39" s="128"/>
      <c r="B39" s="116"/>
      <c r="C39" s="129"/>
      <c r="D39" s="130"/>
      <c r="E39" s="21" t="s">
        <v>438</v>
      </c>
      <c r="F39" s="138"/>
      <c r="G39" s="23">
        <v>10000</v>
      </c>
      <c r="H39" s="132"/>
      <c r="I39" s="25">
        <v>10000</v>
      </c>
      <c r="J39" s="17" t="s">
        <v>122</v>
      </c>
      <c r="K39" s="17"/>
      <c r="L39" s="26">
        <v>5112</v>
      </c>
      <c r="M39" s="27">
        <v>130000</v>
      </c>
      <c r="N39" s="17"/>
      <c r="O39" s="17"/>
      <c r="P39" s="20">
        <v>10000</v>
      </c>
      <c r="Q39" s="20">
        <v>10000</v>
      </c>
      <c r="R39" s="47">
        <v>10000</v>
      </c>
      <c r="S39" s="20">
        <v>10000</v>
      </c>
      <c r="T39" s="71"/>
      <c r="U39" s="44"/>
    </row>
    <row r="40" spans="1:21" ht="32.25" customHeight="1">
      <c r="A40" s="128"/>
      <c r="B40" s="116"/>
      <c r="C40" s="129"/>
      <c r="D40" s="130"/>
      <c r="E40" s="21" t="s">
        <v>410</v>
      </c>
      <c r="F40" s="138"/>
      <c r="G40" s="23">
        <v>3600</v>
      </c>
      <c r="H40" s="132"/>
      <c r="I40" s="25">
        <v>3600</v>
      </c>
      <c r="J40" s="17"/>
      <c r="K40" s="17"/>
      <c r="L40" s="26"/>
      <c r="M40" s="27"/>
      <c r="N40" s="17"/>
      <c r="O40" s="17"/>
      <c r="P40" s="20">
        <v>3600</v>
      </c>
      <c r="Q40" s="20">
        <v>3600</v>
      </c>
      <c r="R40" s="47">
        <v>3600</v>
      </c>
      <c r="S40" s="20">
        <v>3600</v>
      </c>
      <c r="T40" s="71"/>
      <c r="U40" s="44">
        <v>3000</v>
      </c>
    </row>
    <row r="41" spans="1:21" ht="32.25" customHeight="1">
      <c r="A41" s="128">
        <v>2112</v>
      </c>
      <c r="B41" s="116" t="s">
        <v>81</v>
      </c>
      <c r="C41" s="129">
        <v>1</v>
      </c>
      <c r="D41" s="130">
        <v>2</v>
      </c>
      <c r="E41" s="21" t="s">
        <v>145</v>
      </c>
      <c r="F41" s="138" t="s">
        <v>146</v>
      </c>
      <c r="G41" s="27"/>
      <c r="H41" s="132"/>
      <c r="I41" s="133"/>
      <c r="J41" s="17" t="s">
        <v>123</v>
      </c>
      <c r="K41" s="17"/>
      <c r="L41" s="26">
        <v>5111</v>
      </c>
      <c r="M41" s="27">
        <v>30000</v>
      </c>
      <c r="N41" s="17"/>
      <c r="O41" s="17"/>
      <c r="P41" s="22"/>
      <c r="Q41" s="22"/>
      <c r="R41" s="48"/>
      <c r="S41" s="22"/>
      <c r="T41" s="68"/>
      <c r="U41" s="51"/>
    </row>
    <row r="42" spans="1:21" ht="33.75" customHeight="1">
      <c r="A42" s="128"/>
      <c r="B42" s="116"/>
      <c r="C42" s="129"/>
      <c r="D42" s="130"/>
      <c r="E42" s="123" t="s">
        <v>76</v>
      </c>
      <c r="F42" s="138"/>
      <c r="G42" s="27"/>
      <c r="H42" s="132"/>
      <c r="I42" s="133"/>
      <c r="J42" s="17"/>
      <c r="K42" s="17"/>
      <c r="L42" s="17"/>
      <c r="M42" s="17"/>
      <c r="N42" s="17"/>
      <c r="O42" s="17"/>
      <c r="P42" s="22"/>
      <c r="Q42" s="22"/>
      <c r="R42" s="48"/>
      <c r="S42" s="22"/>
      <c r="T42" s="68"/>
      <c r="U42" s="51"/>
    </row>
    <row r="43" spans="1:21" ht="18">
      <c r="A43" s="128"/>
      <c r="B43" s="116"/>
      <c r="C43" s="129"/>
      <c r="D43" s="130"/>
      <c r="E43" s="123" t="s">
        <v>77</v>
      </c>
      <c r="F43" s="138"/>
      <c r="G43" s="27"/>
      <c r="H43" s="132"/>
      <c r="I43" s="133"/>
      <c r="J43" s="17"/>
      <c r="K43" s="17"/>
      <c r="L43" s="17"/>
      <c r="M43" s="17"/>
      <c r="N43" s="17"/>
      <c r="O43" s="17"/>
      <c r="P43" s="22"/>
      <c r="Q43" s="22"/>
      <c r="R43" s="48"/>
      <c r="S43" s="22"/>
      <c r="T43" s="68"/>
      <c r="U43" s="51"/>
    </row>
    <row r="44" spans="1:21" ht="18.75" customHeight="1">
      <c r="A44" s="128"/>
      <c r="B44" s="116"/>
      <c r="C44" s="129"/>
      <c r="D44" s="130"/>
      <c r="E44" s="123" t="s">
        <v>77</v>
      </c>
      <c r="F44" s="138"/>
      <c r="G44" s="27"/>
      <c r="H44" s="132"/>
      <c r="I44" s="133"/>
      <c r="J44" s="17"/>
      <c r="K44" s="17"/>
      <c r="L44" s="17"/>
      <c r="M44" s="17"/>
      <c r="N44" s="17"/>
      <c r="O44" s="17"/>
      <c r="P44" s="22"/>
      <c r="Q44" s="22"/>
      <c r="R44" s="48"/>
      <c r="S44" s="22"/>
      <c r="T44" s="68"/>
      <c r="U44" s="51"/>
    </row>
    <row r="45" spans="1:21" s="10" customFormat="1" ht="17.25" customHeight="1">
      <c r="A45" s="128">
        <v>2113</v>
      </c>
      <c r="B45" s="116" t="s">
        <v>81</v>
      </c>
      <c r="C45" s="129">
        <v>1</v>
      </c>
      <c r="D45" s="130">
        <v>3</v>
      </c>
      <c r="E45" s="21" t="s">
        <v>147</v>
      </c>
      <c r="F45" s="138" t="s">
        <v>148</v>
      </c>
      <c r="G45" s="27"/>
      <c r="H45" s="132"/>
      <c r="I45" s="133"/>
      <c r="J45" s="17"/>
      <c r="K45" s="17"/>
      <c r="L45" s="17"/>
      <c r="M45" s="17"/>
      <c r="N45" s="17"/>
      <c r="O45" s="17"/>
      <c r="P45" s="22"/>
      <c r="Q45" s="22"/>
      <c r="R45" s="48"/>
      <c r="S45" s="22"/>
      <c r="T45" s="68"/>
      <c r="U45" s="51"/>
    </row>
    <row r="46" spans="1:21" ht="21" customHeight="1">
      <c r="A46" s="128"/>
      <c r="B46" s="116"/>
      <c r="C46" s="129"/>
      <c r="D46" s="130"/>
      <c r="E46" s="123" t="s">
        <v>76</v>
      </c>
      <c r="F46" s="138"/>
      <c r="G46" s="27"/>
      <c r="H46" s="132"/>
      <c r="I46" s="133"/>
      <c r="J46" s="17"/>
      <c r="K46" s="17"/>
      <c r="L46" s="17"/>
      <c r="M46" s="17"/>
      <c r="N46" s="17"/>
      <c r="O46" s="17"/>
      <c r="P46" s="22"/>
      <c r="Q46" s="22"/>
      <c r="R46" s="48"/>
      <c r="S46" s="22"/>
      <c r="T46" s="68"/>
      <c r="U46" s="51"/>
    </row>
    <row r="47" spans="1:21" ht="40.5" customHeight="1">
      <c r="A47" s="128"/>
      <c r="B47" s="116"/>
      <c r="C47" s="129"/>
      <c r="D47" s="130"/>
      <c r="E47" s="123" t="s">
        <v>77</v>
      </c>
      <c r="F47" s="138"/>
      <c r="G47" s="27"/>
      <c r="H47" s="132"/>
      <c r="I47" s="133"/>
      <c r="J47" s="17"/>
      <c r="K47" s="17"/>
      <c r="L47" s="17"/>
      <c r="M47" s="17"/>
      <c r="N47" s="17"/>
      <c r="O47" s="17"/>
      <c r="P47" s="22"/>
      <c r="Q47" s="22"/>
      <c r="R47" s="48"/>
      <c r="S47" s="22"/>
      <c r="T47" s="68"/>
      <c r="U47" s="51"/>
    </row>
    <row r="48" spans="1:21" ht="46.5" customHeight="1">
      <c r="A48" s="128"/>
      <c r="B48" s="116"/>
      <c r="C48" s="129"/>
      <c r="D48" s="130"/>
      <c r="E48" s="123" t="s">
        <v>77</v>
      </c>
      <c r="F48" s="138"/>
      <c r="G48" s="27"/>
      <c r="H48" s="132"/>
      <c r="I48" s="133"/>
      <c r="J48" s="17"/>
      <c r="K48" s="17"/>
      <c r="L48" s="17"/>
      <c r="M48" s="17"/>
      <c r="N48" s="17"/>
      <c r="O48" s="17"/>
      <c r="P48" s="22"/>
      <c r="Q48" s="22"/>
      <c r="R48" s="48"/>
      <c r="S48" s="22"/>
      <c r="T48" s="68"/>
      <c r="U48" s="53"/>
    </row>
    <row r="49" spans="1:21" ht="35.25" customHeight="1">
      <c r="A49" s="128">
        <v>2120</v>
      </c>
      <c r="B49" s="116" t="s">
        <v>81</v>
      </c>
      <c r="C49" s="129">
        <v>2</v>
      </c>
      <c r="D49" s="130">
        <v>0</v>
      </c>
      <c r="E49" s="21" t="s">
        <v>149</v>
      </c>
      <c r="F49" s="151" t="s">
        <v>150</v>
      </c>
      <c r="G49" s="27"/>
      <c r="H49" s="132"/>
      <c r="I49" s="133"/>
      <c r="J49" s="17"/>
      <c r="K49" s="17"/>
      <c r="L49" s="17"/>
      <c r="M49" s="17"/>
      <c r="N49" s="17"/>
      <c r="O49" s="17"/>
      <c r="P49" s="22"/>
      <c r="Q49" s="22"/>
      <c r="R49" s="48"/>
      <c r="S49" s="22"/>
      <c r="T49" s="68"/>
      <c r="U49" s="51"/>
    </row>
    <row r="50" spans="1:21" ht="40.5" customHeight="1">
      <c r="A50" s="128"/>
      <c r="B50" s="116"/>
      <c r="C50" s="129"/>
      <c r="D50" s="130"/>
      <c r="E50" s="123" t="s">
        <v>69</v>
      </c>
      <c r="F50" s="131"/>
      <c r="G50" s="27"/>
      <c r="H50" s="132"/>
      <c r="I50" s="133"/>
      <c r="J50" s="17"/>
      <c r="K50" s="17"/>
      <c r="L50" s="17"/>
      <c r="M50" s="17"/>
      <c r="N50" s="17"/>
      <c r="O50" s="17"/>
      <c r="P50" s="22"/>
      <c r="Q50" s="22"/>
      <c r="R50" s="48"/>
      <c r="S50" s="22"/>
      <c r="T50" s="70"/>
      <c r="U50" s="51"/>
    </row>
    <row r="51" spans="1:21" ht="36.75" customHeight="1">
      <c r="A51" s="128">
        <v>2121</v>
      </c>
      <c r="B51" s="116" t="s">
        <v>81</v>
      </c>
      <c r="C51" s="129">
        <v>2</v>
      </c>
      <c r="D51" s="130">
        <v>1</v>
      </c>
      <c r="E51" s="152" t="s">
        <v>54</v>
      </c>
      <c r="F51" s="138" t="s">
        <v>151</v>
      </c>
      <c r="G51" s="27"/>
      <c r="H51" s="132"/>
      <c r="I51" s="133"/>
      <c r="J51" s="17"/>
      <c r="K51" s="17"/>
      <c r="L51" s="17"/>
      <c r="M51" s="17"/>
      <c r="N51" s="17"/>
      <c r="O51" s="17"/>
      <c r="P51" s="22"/>
      <c r="Q51" s="22"/>
      <c r="R51" s="48"/>
      <c r="S51" s="22"/>
      <c r="T51" s="68"/>
      <c r="U51" s="51"/>
    </row>
    <row r="52" spans="1:21" ht="42" customHeight="1">
      <c r="A52" s="128"/>
      <c r="B52" s="116"/>
      <c r="C52" s="129"/>
      <c r="D52" s="130"/>
      <c r="E52" s="123" t="s">
        <v>76</v>
      </c>
      <c r="F52" s="138"/>
      <c r="G52" s="27"/>
      <c r="H52" s="132"/>
      <c r="I52" s="133"/>
      <c r="J52" s="17"/>
      <c r="K52" s="17"/>
      <c r="L52" s="17"/>
      <c r="M52" s="17"/>
      <c r="N52" s="17"/>
      <c r="O52" s="17"/>
      <c r="P52" s="22"/>
      <c r="Q52" s="22"/>
      <c r="R52" s="48"/>
      <c r="S52" s="22"/>
      <c r="T52" s="68"/>
      <c r="U52" s="51"/>
    </row>
    <row r="53" spans="1:21" ht="18" customHeight="1">
      <c r="A53" s="128"/>
      <c r="B53" s="116"/>
      <c r="C53" s="129"/>
      <c r="D53" s="130"/>
      <c r="E53" s="123" t="s">
        <v>77</v>
      </c>
      <c r="F53" s="138"/>
      <c r="G53" s="27"/>
      <c r="H53" s="132"/>
      <c r="I53" s="133"/>
      <c r="J53" s="17"/>
      <c r="K53" s="17"/>
      <c r="L53" s="17"/>
      <c r="M53" s="17"/>
      <c r="N53" s="17"/>
      <c r="O53" s="17"/>
      <c r="P53" s="22"/>
      <c r="Q53" s="22"/>
      <c r="R53" s="48"/>
      <c r="S53" s="22"/>
      <c r="T53" s="68"/>
      <c r="U53" s="51"/>
    </row>
    <row r="54" spans="1:21" ht="18.75" customHeight="1">
      <c r="A54" s="128"/>
      <c r="B54" s="116"/>
      <c r="C54" s="129"/>
      <c r="D54" s="130"/>
      <c r="E54" s="123" t="s">
        <v>77</v>
      </c>
      <c r="F54" s="138"/>
      <c r="G54" s="27"/>
      <c r="H54" s="132"/>
      <c r="I54" s="133"/>
      <c r="J54" s="17"/>
      <c r="K54" s="17"/>
      <c r="L54" s="17"/>
      <c r="M54" s="17"/>
      <c r="N54" s="17"/>
      <c r="O54" s="17"/>
      <c r="P54" s="22"/>
      <c r="Q54" s="22"/>
      <c r="R54" s="48"/>
      <c r="S54" s="22"/>
      <c r="T54" s="68"/>
      <c r="U54" s="51"/>
    </row>
    <row r="55" spans="1:21" s="10" customFormat="1" ht="24.75" customHeight="1">
      <c r="A55" s="128">
        <v>2122</v>
      </c>
      <c r="B55" s="116" t="s">
        <v>81</v>
      </c>
      <c r="C55" s="129">
        <v>2</v>
      </c>
      <c r="D55" s="130">
        <v>2</v>
      </c>
      <c r="E55" s="21" t="s">
        <v>152</v>
      </c>
      <c r="F55" s="138" t="s">
        <v>153</v>
      </c>
      <c r="G55" s="27"/>
      <c r="H55" s="132"/>
      <c r="I55" s="133"/>
      <c r="J55" s="17"/>
      <c r="K55" s="17"/>
      <c r="L55" s="17"/>
      <c r="M55" s="17"/>
      <c r="N55" s="17"/>
      <c r="O55" s="17"/>
      <c r="P55" s="22"/>
      <c r="Q55" s="22"/>
      <c r="R55" s="48"/>
      <c r="S55" s="22"/>
      <c r="T55" s="68"/>
      <c r="U55" s="51"/>
    </row>
    <row r="56" spans="1:21" ht="31.5" customHeight="1">
      <c r="A56" s="128"/>
      <c r="B56" s="116"/>
      <c r="C56" s="129"/>
      <c r="D56" s="130"/>
      <c r="E56" s="123" t="s">
        <v>76</v>
      </c>
      <c r="F56" s="138"/>
      <c r="G56" s="27"/>
      <c r="H56" s="132"/>
      <c r="I56" s="133"/>
      <c r="J56" s="17"/>
      <c r="K56" s="17"/>
      <c r="L56" s="17"/>
      <c r="M56" s="17"/>
      <c r="N56" s="17"/>
      <c r="O56" s="17"/>
      <c r="P56" s="22"/>
      <c r="Q56" s="22"/>
      <c r="R56" s="48"/>
      <c r="S56" s="22"/>
      <c r="T56" s="68"/>
      <c r="U56" s="51"/>
    </row>
    <row r="57" spans="1:21" ht="36" customHeight="1">
      <c r="A57" s="128"/>
      <c r="B57" s="116"/>
      <c r="C57" s="129"/>
      <c r="D57" s="130"/>
      <c r="E57" s="123" t="s">
        <v>77</v>
      </c>
      <c r="F57" s="138"/>
      <c r="G57" s="27"/>
      <c r="H57" s="132"/>
      <c r="I57" s="133"/>
      <c r="J57" s="17"/>
      <c r="K57" s="17"/>
      <c r="L57" s="17"/>
      <c r="M57" s="17"/>
      <c r="N57" s="17"/>
      <c r="O57" s="17"/>
      <c r="P57" s="22"/>
      <c r="Q57" s="22"/>
      <c r="R57" s="48"/>
      <c r="S57" s="22"/>
      <c r="T57" s="68"/>
      <c r="U57" s="51"/>
    </row>
    <row r="58" spans="1:21" ht="40.5" customHeight="1">
      <c r="A58" s="128"/>
      <c r="B58" s="116"/>
      <c r="C58" s="129"/>
      <c r="D58" s="130"/>
      <c r="E58" s="123" t="s">
        <v>77</v>
      </c>
      <c r="F58" s="138"/>
      <c r="G58" s="27"/>
      <c r="H58" s="132"/>
      <c r="I58" s="133"/>
      <c r="J58" s="17"/>
      <c r="K58" s="17"/>
      <c r="L58" s="17"/>
      <c r="M58" s="17"/>
      <c r="N58" s="17"/>
      <c r="O58" s="17"/>
      <c r="P58" s="22"/>
      <c r="Q58" s="22"/>
      <c r="R58" s="48"/>
      <c r="S58" s="22"/>
      <c r="T58" s="68"/>
      <c r="U58" s="53"/>
    </row>
    <row r="59" spans="1:21" ht="25.5" customHeight="1">
      <c r="A59" s="128">
        <v>2130</v>
      </c>
      <c r="B59" s="116" t="s">
        <v>81</v>
      </c>
      <c r="C59" s="129">
        <v>3</v>
      </c>
      <c r="D59" s="130">
        <v>0</v>
      </c>
      <c r="E59" s="21" t="s">
        <v>154</v>
      </c>
      <c r="F59" s="138" t="s">
        <v>155</v>
      </c>
      <c r="G59" s="23">
        <v>5255.1</v>
      </c>
      <c r="H59" s="23">
        <f>+H61+H65+H69</f>
        <v>5255.1</v>
      </c>
      <c r="I59" s="23"/>
      <c r="J59" s="17"/>
      <c r="K59" s="17"/>
      <c r="L59" s="17"/>
      <c r="M59" s="17"/>
      <c r="N59" s="17"/>
      <c r="O59" s="17"/>
      <c r="P59" s="20">
        <f>+G59*0.25</f>
        <v>1313.775</v>
      </c>
      <c r="Q59" s="20">
        <f>+P59*2</f>
        <v>2627.55</v>
      </c>
      <c r="R59" s="47">
        <f>+P59*3</f>
        <v>3941.3250000000003</v>
      </c>
      <c r="S59" s="20">
        <f>+P59*4</f>
        <v>5255.1</v>
      </c>
      <c r="T59" s="67">
        <f>T69</f>
        <v>1286.5</v>
      </c>
      <c r="U59" s="20"/>
    </row>
    <row r="60" spans="1:21" ht="22.5" customHeight="1">
      <c r="A60" s="128"/>
      <c r="B60" s="116"/>
      <c r="C60" s="129"/>
      <c r="D60" s="130"/>
      <c r="E60" s="123" t="s">
        <v>69</v>
      </c>
      <c r="F60" s="131"/>
      <c r="G60" s="27"/>
      <c r="H60" s="132"/>
      <c r="I60" s="133"/>
      <c r="J60" s="17"/>
      <c r="K60" s="17"/>
      <c r="L60" s="17"/>
      <c r="M60" s="17"/>
      <c r="N60" s="17"/>
      <c r="O60" s="17"/>
      <c r="P60" s="22"/>
      <c r="Q60" s="22"/>
      <c r="R60" s="48"/>
      <c r="S60" s="22"/>
      <c r="T60" s="67"/>
      <c r="U60" s="20"/>
    </row>
    <row r="61" spans="1:21" ht="35.25" customHeight="1">
      <c r="A61" s="128">
        <v>2131</v>
      </c>
      <c r="B61" s="116" t="s">
        <v>81</v>
      </c>
      <c r="C61" s="129">
        <v>3</v>
      </c>
      <c r="D61" s="130">
        <v>1</v>
      </c>
      <c r="E61" s="21" t="s">
        <v>156</v>
      </c>
      <c r="F61" s="138" t="s">
        <v>157</v>
      </c>
      <c r="G61" s="27"/>
      <c r="H61" s="132"/>
      <c r="I61" s="133"/>
      <c r="J61" s="17"/>
      <c r="K61" s="17"/>
      <c r="L61" s="17"/>
      <c r="M61" s="17"/>
      <c r="N61" s="17"/>
      <c r="O61" s="17"/>
      <c r="P61" s="22"/>
      <c r="Q61" s="22"/>
      <c r="R61" s="48"/>
      <c r="S61" s="22"/>
      <c r="T61" s="67"/>
      <c r="U61" s="20"/>
    </row>
    <row r="62" spans="1:21" ht="22.5" customHeight="1">
      <c r="A62" s="128"/>
      <c r="B62" s="116"/>
      <c r="C62" s="129"/>
      <c r="D62" s="130"/>
      <c r="E62" s="123" t="s">
        <v>76</v>
      </c>
      <c r="F62" s="138"/>
      <c r="G62" s="27"/>
      <c r="H62" s="132"/>
      <c r="I62" s="133"/>
      <c r="J62" s="17"/>
      <c r="K62" s="17"/>
      <c r="L62" s="17"/>
      <c r="M62" s="17"/>
      <c r="N62" s="17"/>
      <c r="O62" s="17"/>
      <c r="P62" s="22"/>
      <c r="Q62" s="22"/>
      <c r="R62" s="48"/>
      <c r="S62" s="22"/>
      <c r="T62" s="67"/>
      <c r="U62" s="20"/>
    </row>
    <row r="63" spans="1:21" ht="18" customHeight="1">
      <c r="A63" s="128"/>
      <c r="B63" s="116"/>
      <c r="C63" s="129"/>
      <c r="D63" s="130"/>
      <c r="E63" s="123" t="s">
        <v>77</v>
      </c>
      <c r="F63" s="138"/>
      <c r="G63" s="27"/>
      <c r="H63" s="132"/>
      <c r="I63" s="133"/>
      <c r="J63" s="17"/>
      <c r="K63" s="17"/>
      <c r="L63" s="17"/>
      <c r="M63" s="17"/>
      <c r="N63" s="17"/>
      <c r="O63" s="17"/>
      <c r="P63" s="22"/>
      <c r="Q63" s="22"/>
      <c r="R63" s="48"/>
      <c r="S63" s="22"/>
      <c r="T63" s="67"/>
      <c r="U63" s="20"/>
    </row>
    <row r="64" spans="1:21" ht="19.5" customHeight="1">
      <c r="A64" s="128"/>
      <c r="B64" s="116"/>
      <c r="C64" s="129"/>
      <c r="D64" s="130"/>
      <c r="E64" s="123" t="s">
        <v>77</v>
      </c>
      <c r="F64" s="138"/>
      <c r="G64" s="27"/>
      <c r="H64" s="132"/>
      <c r="I64" s="133"/>
      <c r="J64" s="17"/>
      <c r="K64" s="17"/>
      <c r="L64" s="17"/>
      <c r="M64" s="17"/>
      <c r="N64" s="17"/>
      <c r="O64" s="17"/>
      <c r="P64" s="22"/>
      <c r="Q64" s="22"/>
      <c r="R64" s="48"/>
      <c r="S64" s="22"/>
      <c r="T64" s="67"/>
      <c r="U64" s="20"/>
    </row>
    <row r="65" spans="1:21" ht="33.75" customHeight="1">
      <c r="A65" s="128">
        <v>2132</v>
      </c>
      <c r="B65" s="116" t="s">
        <v>81</v>
      </c>
      <c r="C65" s="129">
        <v>3</v>
      </c>
      <c r="D65" s="130">
        <v>2</v>
      </c>
      <c r="E65" s="21" t="s">
        <v>158</v>
      </c>
      <c r="F65" s="138" t="s">
        <v>159</v>
      </c>
      <c r="G65" s="27"/>
      <c r="H65" s="132"/>
      <c r="I65" s="133"/>
      <c r="J65" s="17"/>
      <c r="K65" s="17"/>
      <c r="L65" s="17"/>
      <c r="M65" s="17"/>
      <c r="N65" s="17"/>
      <c r="O65" s="17"/>
      <c r="P65" s="22"/>
      <c r="Q65" s="22"/>
      <c r="R65" s="48"/>
      <c r="S65" s="22"/>
      <c r="T65" s="68"/>
      <c r="U65" s="51"/>
    </row>
    <row r="66" spans="1:21" ht="20.25" customHeight="1">
      <c r="A66" s="128"/>
      <c r="B66" s="116"/>
      <c r="C66" s="129"/>
      <c r="D66" s="130"/>
      <c r="E66" s="123" t="s">
        <v>76</v>
      </c>
      <c r="F66" s="138"/>
      <c r="G66" s="27"/>
      <c r="H66" s="132"/>
      <c r="I66" s="133"/>
      <c r="J66" s="17"/>
      <c r="K66" s="17"/>
      <c r="L66" s="17"/>
      <c r="M66" s="17"/>
      <c r="N66" s="17"/>
      <c r="O66" s="17"/>
      <c r="P66" s="22"/>
      <c r="Q66" s="22"/>
      <c r="R66" s="48"/>
      <c r="S66" s="22"/>
      <c r="T66" s="68"/>
      <c r="U66" s="51"/>
    </row>
    <row r="67" spans="1:21" ht="21" customHeight="1">
      <c r="A67" s="128"/>
      <c r="B67" s="116"/>
      <c r="C67" s="129"/>
      <c r="D67" s="130"/>
      <c r="E67" s="123" t="s">
        <v>77</v>
      </c>
      <c r="F67" s="138"/>
      <c r="G67" s="27"/>
      <c r="H67" s="132"/>
      <c r="I67" s="133"/>
      <c r="J67" s="17"/>
      <c r="K67" s="17"/>
      <c r="L67" s="17"/>
      <c r="M67" s="17"/>
      <c r="N67" s="17"/>
      <c r="O67" s="17"/>
      <c r="P67" s="22"/>
      <c r="Q67" s="22"/>
      <c r="R67" s="48"/>
      <c r="S67" s="22"/>
      <c r="T67" s="68"/>
      <c r="U67" s="51"/>
    </row>
    <row r="68" spans="1:21" ht="24" customHeight="1">
      <c r="A68" s="128"/>
      <c r="B68" s="116"/>
      <c r="C68" s="129"/>
      <c r="D68" s="130"/>
      <c r="E68" s="123" t="s">
        <v>77</v>
      </c>
      <c r="F68" s="138"/>
      <c r="G68" s="27"/>
      <c r="H68" s="132"/>
      <c r="I68" s="133"/>
      <c r="J68" s="17"/>
      <c r="K68" s="17"/>
      <c r="L68" s="17"/>
      <c r="M68" s="17"/>
      <c r="N68" s="17"/>
      <c r="O68" s="17"/>
      <c r="P68" s="22"/>
      <c r="Q68" s="22"/>
      <c r="R68" s="48"/>
      <c r="S68" s="22"/>
      <c r="T68" s="68"/>
      <c r="U68" s="51"/>
    </row>
    <row r="69" spans="1:22" ht="19.5" customHeight="1">
      <c r="A69" s="128">
        <v>2133</v>
      </c>
      <c r="B69" s="116" t="s">
        <v>81</v>
      </c>
      <c r="C69" s="129">
        <v>3</v>
      </c>
      <c r="D69" s="130">
        <v>3</v>
      </c>
      <c r="E69" s="21" t="s">
        <v>160</v>
      </c>
      <c r="F69" s="138" t="s">
        <v>161</v>
      </c>
      <c r="G69" s="23">
        <f>SUM(G71:G76)</f>
        <v>5255.1</v>
      </c>
      <c r="H69" s="23">
        <f>SUM(H71:H76)</f>
        <v>5255.1</v>
      </c>
      <c r="I69" s="25"/>
      <c r="J69" s="17" t="s">
        <v>116</v>
      </c>
      <c r="K69" s="17"/>
      <c r="L69" s="17"/>
      <c r="M69" s="17"/>
      <c r="N69" s="17"/>
      <c r="O69" s="17"/>
      <c r="P69" s="20">
        <f>+G69*0.25</f>
        <v>1313.775</v>
      </c>
      <c r="Q69" s="20">
        <f>Q71+Q72+Q73+Q74+Q75+Q76</f>
        <v>2627.55</v>
      </c>
      <c r="R69" s="47">
        <f>R71+R72+R73+R74+R75+R76</f>
        <v>3941.3250000000003</v>
      </c>
      <c r="S69" s="20">
        <f>S71+S72+S73+S74+S75+S76</f>
        <v>5255.1</v>
      </c>
      <c r="T69" s="72">
        <v>1286.5</v>
      </c>
      <c r="U69" s="51"/>
      <c r="V69" s="15"/>
    </row>
    <row r="70" spans="1:21" ht="22.5" customHeight="1">
      <c r="A70" s="128"/>
      <c r="B70" s="116"/>
      <c r="C70" s="129"/>
      <c r="D70" s="130"/>
      <c r="E70" s="123" t="s">
        <v>76</v>
      </c>
      <c r="F70" s="138"/>
      <c r="G70" s="27"/>
      <c r="H70" s="132"/>
      <c r="I70" s="133"/>
      <c r="J70" s="17"/>
      <c r="K70" s="17"/>
      <c r="L70" s="17"/>
      <c r="M70" s="17"/>
      <c r="N70" s="17"/>
      <c r="O70" s="17"/>
      <c r="P70" s="22"/>
      <c r="Q70" s="22"/>
      <c r="R70" s="48"/>
      <c r="S70" s="22"/>
      <c r="T70" s="68"/>
      <c r="U70" s="51"/>
    </row>
    <row r="71" spans="1:21" ht="20.25" customHeight="1">
      <c r="A71" s="128"/>
      <c r="B71" s="116"/>
      <c r="C71" s="129"/>
      <c r="D71" s="130"/>
      <c r="E71" s="153" t="s">
        <v>405</v>
      </c>
      <c r="F71" s="138"/>
      <c r="G71" s="23">
        <v>4380.6</v>
      </c>
      <c r="H71" s="24">
        <f aca="true" t="shared" si="5" ref="H71:H76">+G71</f>
        <v>4380.6</v>
      </c>
      <c r="I71" s="25" t="s">
        <v>75</v>
      </c>
      <c r="J71" s="17"/>
      <c r="K71" s="17"/>
      <c r="L71" s="17"/>
      <c r="M71" s="17"/>
      <c r="N71" s="17"/>
      <c r="O71" s="17"/>
      <c r="P71" s="20">
        <f aca="true" t="shared" si="6" ref="P71:P76">+G71*0.25</f>
        <v>1095.15</v>
      </c>
      <c r="Q71" s="20">
        <f aca="true" t="shared" si="7" ref="Q71:Q76">+P71*2</f>
        <v>2190.3</v>
      </c>
      <c r="R71" s="47">
        <f aca="true" t="shared" si="8" ref="R71:R76">+P71*3</f>
        <v>3285.4500000000003</v>
      </c>
      <c r="S71" s="20">
        <f aca="true" t="shared" si="9" ref="S71:S76">+P71*4</f>
        <v>4380.6</v>
      </c>
      <c r="T71" s="72">
        <v>1256.5</v>
      </c>
      <c r="U71" s="24"/>
    </row>
    <row r="72" spans="1:21" ht="36">
      <c r="A72" s="128"/>
      <c r="B72" s="116"/>
      <c r="C72" s="129"/>
      <c r="D72" s="130"/>
      <c r="E72" s="142" t="s">
        <v>439</v>
      </c>
      <c r="F72" s="138"/>
      <c r="G72" s="23">
        <v>150</v>
      </c>
      <c r="H72" s="24">
        <f t="shared" si="5"/>
        <v>150</v>
      </c>
      <c r="I72" s="25" t="s">
        <v>75</v>
      </c>
      <c r="J72" s="17"/>
      <c r="K72" s="17"/>
      <c r="L72" s="17"/>
      <c r="M72" s="17"/>
      <c r="N72" s="17"/>
      <c r="O72" s="17"/>
      <c r="P72" s="20">
        <f t="shared" si="6"/>
        <v>37.5</v>
      </c>
      <c r="Q72" s="20">
        <f t="shared" si="7"/>
        <v>75</v>
      </c>
      <c r="R72" s="47">
        <f t="shared" si="8"/>
        <v>112.5</v>
      </c>
      <c r="S72" s="20">
        <f t="shared" si="9"/>
        <v>150</v>
      </c>
      <c r="T72" s="72"/>
      <c r="U72" s="24"/>
    </row>
    <row r="73" spans="1:21" ht="18" customHeight="1">
      <c r="A73" s="128"/>
      <c r="B73" s="116"/>
      <c r="C73" s="129"/>
      <c r="D73" s="130"/>
      <c r="E73" s="142" t="s">
        <v>440</v>
      </c>
      <c r="F73" s="138"/>
      <c r="G73" s="23">
        <v>120</v>
      </c>
      <c r="H73" s="24">
        <f>+G73</f>
        <v>120</v>
      </c>
      <c r="I73" s="25" t="s">
        <v>75</v>
      </c>
      <c r="J73" s="17"/>
      <c r="K73" s="17"/>
      <c r="L73" s="17"/>
      <c r="M73" s="17"/>
      <c r="N73" s="17"/>
      <c r="O73" s="17"/>
      <c r="P73" s="20">
        <f>+G73*0.25</f>
        <v>30</v>
      </c>
      <c r="Q73" s="20">
        <f>+P73*2</f>
        <v>60</v>
      </c>
      <c r="R73" s="47">
        <f>+P73*3</f>
        <v>90</v>
      </c>
      <c r="S73" s="20">
        <f>+P73*4</f>
        <v>120</v>
      </c>
      <c r="T73" s="72"/>
      <c r="U73" s="24"/>
    </row>
    <row r="74" spans="1:21" s="10" customFormat="1" ht="18.75" customHeight="1">
      <c r="A74" s="128"/>
      <c r="B74" s="116"/>
      <c r="C74" s="129"/>
      <c r="D74" s="130"/>
      <c r="E74" s="142" t="s">
        <v>441</v>
      </c>
      <c r="F74" s="138"/>
      <c r="G74" s="23">
        <v>150</v>
      </c>
      <c r="H74" s="24">
        <f t="shared" si="5"/>
        <v>150</v>
      </c>
      <c r="I74" s="25" t="s">
        <v>75</v>
      </c>
      <c r="J74" s="17"/>
      <c r="K74" s="17"/>
      <c r="L74" s="17"/>
      <c r="M74" s="17"/>
      <c r="N74" s="17"/>
      <c r="O74" s="17"/>
      <c r="P74" s="20">
        <f t="shared" si="6"/>
        <v>37.5</v>
      </c>
      <c r="Q74" s="20">
        <f t="shared" si="7"/>
        <v>75</v>
      </c>
      <c r="R74" s="47">
        <f t="shared" si="8"/>
        <v>112.5</v>
      </c>
      <c r="S74" s="20">
        <f t="shared" si="9"/>
        <v>150</v>
      </c>
      <c r="T74" s="72">
        <v>30</v>
      </c>
      <c r="U74" s="24"/>
    </row>
    <row r="75" spans="1:21" ht="20.25" customHeight="1">
      <c r="A75" s="128"/>
      <c r="B75" s="116"/>
      <c r="C75" s="129"/>
      <c r="D75" s="130"/>
      <c r="E75" s="142" t="s">
        <v>417</v>
      </c>
      <c r="F75" s="138"/>
      <c r="G75" s="23">
        <v>200</v>
      </c>
      <c r="H75" s="24">
        <f t="shared" si="5"/>
        <v>200</v>
      </c>
      <c r="I75" s="25" t="s">
        <v>75</v>
      </c>
      <c r="J75" s="17"/>
      <c r="K75" s="17"/>
      <c r="L75" s="17"/>
      <c r="M75" s="17"/>
      <c r="N75" s="17"/>
      <c r="O75" s="17"/>
      <c r="P75" s="20">
        <f t="shared" si="6"/>
        <v>50</v>
      </c>
      <c r="Q75" s="20">
        <f t="shared" si="7"/>
        <v>100</v>
      </c>
      <c r="R75" s="47">
        <f t="shared" si="8"/>
        <v>150</v>
      </c>
      <c r="S75" s="20">
        <f t="shared" si="9"/>
        <v>200</v>
      </c>
      <c r="T75" s="72"/>
      <c r="U75" s="24"/>
    </row>
    <row r="76" spans="1:21" ht="21" customHeight="1">
      <c r="A76" s="128"/>
      <c r="B76" s="116"/>
      <c r="C76" s="129"/>
      <c r="D76" s="130"/>
      <c r="E76" s="154" t="s">
        <v>442</v>
      </c>
      <c r="F76" s="138"/>
      <c r="G76" s="23">
        <v>254.5</v>
      </c>
      <c r="H76" s="24">
        <f t="shared" si="5"/>
        <v>254.5</v>
      </c>
      <c r="I76" s="25" t="s">
        <v>75</v>
      </c>
      <c r="J76" s="17"/>
      <c r="K76" s="17"/>
      <c r="L76" s="17"/>
      <c r="M76" s="17"/>
      <c r="N76" s="17"/>
      <c r="O76" s="17"/>
      <c r="P76" s="20">
        <f t="shared" si="6"/>
        <v>63.625</v>
      </c>
      <c r="Q76" s="20">
        <f t="shared" si="7"/>
        <v>127.25</v>
      </c>
      <c r="R76" s="47">
        <f t="shared" si="8"/>
        <v>190.875</v>
      </c>
      <c r="S76" s="20">
        <f t="shared" si="9"/>
        <v>254.5</v>
      </c>
      <c r="T76" s="72"/>
      <c r="U76" s="24"/>
    </row>
    <row r="77" spans="1:21" ht="19.5" customHeight="1">
      <c r="A77" s="128"/>
      <c r="B77" s="116"/>
      <c r="C77" s="129"/>
      <c r="D77" s="130"/>
      <c r="E77" s="155" t="s">
        <v>77</v>
      </c>
      <c r="F77" s="138"/>
      <c r="G77" s="27"/>
      <c r="H77" s="132"/>
      <c r="I77" s="133"/>
      <c r="J77" s="17"/>
      <c r="K77" s="17"/>
      <c r="L77" s="17"/>
      <c r="M77" s="17"/>
      <c r="N77" s="17"/>
      <c r="O77" s="17"/>
      <c r="P77" s="22"/>
      <c r="Q77" s="22"/>
      <c r="R77" s="48"/>
      <c r="S77" s="22"/>
      <c r="T77" s="72"/>
      <c r="U77" s="24"/>
    </row>
    <row r="78" spans="1:21" ht="25.5" customHeight="1">
      <c r="A78" s="128">
        <v>2140</v>
      </c>
      <c r="B78" s="116" t="s">
        <v>81</v>
      </c>
      <c r="C78" s="129">
        <v>4</v>
      </c>
      <c r="D78" s="130">
        <v>0</v>
      </c>
      <c r="E78" s="21" t="s">
        <v>162</v>
      </c>
      <c r="F78" s="131" t="s">
        <v>163</v>
      </c>
      <c r="G78" s="27"/>
      <c r="H78" s="132"/>
      <c r="I78" s="133"/>
      <c r="J78" s="17"/>
      <c r="K78" s="17"/>
      <c r="L78" s="17"/>
      <c r="M78" s="17"/>
      <c r="N78" s="17"/>
      <c r="O78" s="17"/>
      <c r="P78" s="22"/>
      <c r="Q78" s="22"/>
      <c r="R78" s="48"/>
      <c r="S78" s="22"/>
      <c r="T78" s="68"/>
      <c r="U78" s="51"/>
    </row>
    <row r="79" spans="1:21" ht="23.25" customHeight="1">
      <c r="A79" s="128"/>
      <c r="B79" s="116"/>
      <c r="C79" s="129"/>
      <c r="D79" s="130"/>
      <c r="E79" s="123" t="s">
        <v>69</v>
      </c>
      <c r="F79" s="131"/>
      <c r="G79" s="27"/>
      <c r="H79" s="132"/>
      <c r="I79" s="133"/>
      <c r="J79" s="17"/>
      <c r="K79" s="17"/>
      <c r="L79" s="17"/>
      <c r="M79" s="17"/>
      <c r="N79" s="17"/>
      <c r="O79" s="17"/>
      <c r="P79" s="22"/>
      <c r="Q79" s="22"/>
      <c r="R79" s="48"/>
      <c r="S79" s="22"/>
      <c r="T79" s="70"/>
      <c r="U79" s="51"/>
    </row>
    <row r="80" spans="1:21" s="10" customFormat="1" ht="20.25" customHeight="1">
      <c r="A80" s="128">
        <v>2141</v>
      </c>
      <c r="B80" s="116" t="s">
        <v>81</v>
      </c>
      <c r="C80" s="129">
        <v>4</v>
      </c>
      <c r="D80" s="130">
        <v>1</v>
      </c>
      <c r="E80" s="21" t="s">
        <v>164</v>
      </c>
      <c r="F80" s="156" t="s">
        <v>165</v>
      </c>
      <c r="G80" s="27"/>
      <c r="H80" s="132"/>
      <c r="I80" s="133"/>
      <c r="J80" s="17"/>
      <c r="K80" s="17"/>
      <c r="L80" s="17"/>
      <c r="M80" s="17"/>
      <c r="N80" s="17"/>
      <c r="O80" s="17"/>
      <c r="P80" s="22"/>
      <c r="Q80" s="22"/>
      <c r="R80" s="48"/>
      <c r="S80" s="22"/>
      <c r="T80" s="68"/>
      <c r="U80" s="51"/>
    </row>
    <row r="81" spans="1:21" ht="1.5" customHeight="1">
      <c r="A81" s="128"/>
      <c r="B81" s="116"/>
      <c r="C81" s="129"/>
      <c r="D81" s="130"/>
      <c r="E81" s="123" t="s">
        <v>76</v>
      </c>
      <c r="F81" s="138"/>
      <c r="G81" s="27"/>
      <c r="H81" s="132"/>
      <c r="I81" s="133"/>
      <c r="J81" s="17"/>
      <c r="K81" s="17"/>
      <c r="L81" s="17"/>
      <c r="M81" s="17"/>
      <c r="N81" s="17"/>
      <c r="O81" s="17"/>
      <c r="P81" s="22"/>
      <c r="Q81" s="22"/>
      <c r="R81" s="48"/>
      <c r="S81" s="22"/>
      <c r="T81" s="68"/>
      <c r="U81" s="51"/>
    </row>
    <row r="82" spans="1:21" ht="35.25" customHeight="1">
      <c r="A82" s="128"/>
      <c r="B82" s="116"/>
      <c r="C82" s="129"/>
      <c r="D82" s="130"/>
      <c r="E82" s="123" t="s">
        <v>77</v>
      </c>
      <c r="F82" s="138"/>
      <c r="G82" s="27"/>
      <c r="H82" s="132"/>
      <c r="I82" s="133"/>
      <c r="J82" s="17"/>
      <c r="K82" s="17"/>
      <c r="L82" s="17"/>
      <c r="M82" s="17"/>
      <c r="N82" s="17"/>
      <c r="O82" s="17"/>
      <c r="P82" s="22"/>
      <c r="Q82" s="22"/>
      <c r="R82" s="48"/>
      <c r="S82" s="22"/>
      <c r="T82" s="68"/>
      <c r="U82" s="51"/>
    </row>
    <row r="83" spans="1:21" ht="17.25" customHeight="1">
      <c r="A83" s="128"/>
      <c r="B83" s="116"/>
      <c r="C83" s="129"/>
      <c r="D83" s="130"/>
      <c r="E83" s="123" t="s">
        <v>77</v>
      </c>
      <c r="F83" s="138"/>
      <c r="G83" s="27"/>
      <c r="H83" s="132"/>
      <c r="I83" s="133"/>
      <c r="J83" s="17"/>
      <c r="K83" s="17"/>
      <c r="L83" s="17"/>
      <c r="M83" s="17"/>
      <c r="N83" s="17"/>
      <c r="O83" s="17"/>
      <c r="P83" s="22"/>
      <c r="Q83" s="22"/>
      <c r="R83" s="48"/>
      <c r="S83" s="22"/>
      <c r="T83" s="68"/>
      <c r="U83" s="53"/>
    </row>
    <row r="84" spans="1:21" ht="20.25" customHeight="1">
      <c r="A84" s="128">
        <v>2150</v>
      </c>
      <c r="B84" s="116" t="s">
        <v>81</v>
      </c>
      <c r="C84" s="129">
        <v>5</v>
      </c>
      <c r="D84" s="130">
        <v>0</v>
      </c>
      <c r="E84" s="21" t="s">
        <v>166</v>
      </c>
      <c r="F84" s="131" t="s">
        <v>167</v>
      </c>
      <c r="G84" s="23">
        <v>7300</v>
      </c>
      <c r="H84" s="24" t="s">
        <v>75</v>
      </c>
      <c r="I84" s="25">
        <f>+G84</f>
        <v>7300</v>
      </c>
      <c r="J84" s="17"/>
      <c r="K84" s="17"/>
      <c r="L84" s="17"/>
      <c r="M84" s="17"/>
      <c r="N84" s="17"/>
      <c r="O84" s="17"/>
      <c r="P84" s="20">
        <v>3175</v>
      </c>
      <c r="Q84" s="20">
        <v>7300</v>
      </c>
      <c r="R84" s="47">
        <v>7300</v>
      </c>
      <c r="S84" s="20">
        <v>7300</v>
      </c>
      <c r="T84" s="68"/>
      <c r="U84" s="25">
        <v>2337</v>
      </c>
    </row>
    <row r="85" spans="1:21" ht="30" customHeight="1">
      <c r="A85" s="128"/>
      <c r="B85" s="116"/>
      <c r="C85" s="129"/>
      <c r="D85" s="130"/>
      <c r="E85" s="123" t="s">
        <v>69</v>
      </c>
      <c r="F85" s="131"/>
      <c r="G85" s="23"/>
      <c r="H85" s="24"/>
      <c r="I85" s="25"/>
      <c r="J85" s="17"/>
      <c r="K85" s="17"/>
      <c r="L85" s="17"/>
      <c r="M85" s="17"/>
      <c r="N85" s="17"/>
      <c r="O85" s="17"/>
      <c r="P85" s="22"/>
      <c r="Q85" s="22"/>
      <c r="R85" s="47"/>
      <c r="S85" s="22"/>
      <c r="T85" s="70"/>
      <c r="U85" s="25"/>
    </row>
    <row r="86" spans="1:21" s="10" customFormat="1" ht="18.75" customHeight="1">
      <c r="A86" s="128">
        <v>2151</v>
      </c>
      <c r="B86" s="116" t="s">
        <v>81</v>
      </c>
      <c r="C86" s="129">
        <v>5</v>
      </c>
      <c r="D86" s="130">
        <v>1</v>
      </c>
      <c r="E86" s="21" t="s">
        <v>458</v>
      </c>
      <c r="F86" s="156" t="s">
        <v>168</v>
      </c>
      <c r="G86" s="23">
        <v>7300</v>
      </c>
      <c r="H86" s="24" t="s">
        <v>75</v>
      </c>
      <c r="I86" s="25">
        <f>+G86</f>
        <v>7300</v>
      </c>
      <c r="J86" s="17"/>
      <c r="K86" s="17"/>
      <c r="L86" s="17"/>
      <c r="M86" s="17"/>
      <c r="N86" s="17"/>
      <c r="O86" s="17"/>
      <c r="P86" s="20">
        <v>3175</v>
      </c>
      <c r="Q86" s="20">
        <v>7300</v>
      </c>
      <c r="R86" s="47">
        <v>7300</v>
      </c>
      <c r="S86" s="20">
        <v>7300</v>
      </c>
      <c r="T86" s="72"/>
      <c r="U86" s="25">
        <v>2337</v>
      </c>
    </row>
    <row r="87" spans="1:21" ht="38.25" customHeight="1">
      <c r="A87" s="128"/>
      <c r="B87" s="116"/>
      <c r="C87" s="129"/>
      <c r="D87" s="130"/>
      <c r="E87" s="123" t="s">
        <v>76</v>
      </c>
      <c r="F87" s="138"/>
      <c r="G87" s="23"/>
      <c r="H87" s="24"/>
      <c r="I87" s="25"/>
      <c r="J87" s="17"/>
      <c r="K87" s="17"/>
      <c r="L87" s="17"/>
      <c r="M87" s="17"/>
      <c r="N87" s="17"/>
      <c r="O87" s="17"/>
      <c r="P87" s="22"/>
      <c r="Q87" s="22"/>
      <c r="R87" s="48"/>
      <c r="S87" s="22"/>
      <c r="T87" s="68"/>
      <c r="U87" s="51"/>
    </row>
    <row r="88" spans="1:21" ht="33.75" customHeight="1">
      <c r="A88" s="128"/>
      <c r="B88" s="116"/>
      <c r="C88" s="129"/>
      <c r="D88" s="130"/>
      <c r="E88" s="21" t="s">
        <v>419</v>
      </c>
      <c r="F88" s="138"/>
      <c r="G88" s="20">
        <v>7300</v>
      </c>
      <c r="H88" s="24" t="s">
        <v>75</v>
      </c>
      <c r="I88" s="20">
        <f>+G88</f>
        <v>7300</v>
      </c>
      <c r="J88" s="17"/>
      <c r="K88" s="17"/>
      <c r="L88" s="17"/>
      <c r="M88" s="17"/>
      <c r="N88" s="17"/>
      <c r="O88" s="17"/>
      <c r="P88" s="20">
        <v>3175</v>
      </c>
      <c r="Q88" s="20">
        <v>4550</v>
      </c>
      <c r="R88" s="47">
        <v>5925</v>
      </c>
      <c r="S88" s="20">
        <v>7300</v>
      </c>
      <c r="T88" s="20"/>
      <c r="U88" s="20">
        <v>2337</v>
      </c>
    </row>
    <row r="89" spans="1:21" ht="22.5" customHeight="1">
      <c r="A89" s="128"/>
      <c r="B89" s="116"/>
      <c r="C89" s="129"/>
      <c r="D89" s="130"/>
      <c r="E89" s="123" t="s">
        <v>77</v>
      </c>
      <c r="F89" s="138"/>
      <c r="G89" s="23"/>
      <c r="H89" s="24"/>
      <c r="I89" s="25"/>
      <c r="J89" s="17"/>
      <c r="K89" s="17"/>
      <c r="L89" s="17"/>
      <c r="M89" s="17"/>
      <c r="N89" s="17"/>
      <c r="O89" s="17"/>
      <c r="P89" s="22"/>
      <c r="Q89" s="22"/>
      <c r="R89" s="48"/>
      <c r="S89" s="22"/>
      <c r="T89" s="68"/>
      <c r="U89" s="53"/>
    </row>
    <row r="90" spans="1:21" ht="42.75" customHeight="1">
      <c r="A90" s="128">
        <v>2160</v>
      </c>
      <c r="B90" s="116" t="s">
        <v>81</v>
      </c>
      <c r="C90" s="129">
        <v>6</v>
      </c>
      <c r="D90" s="130">
        <v>0</v>
      </c>
      <c r="E90" s="21" t="s">
        <v>169</v>
      </c>
      <c r="F90" s="131" t="s">
        <v>170</v>
      </c>
      <c r="G90" s="20">
        <f>+G92</f>
        <v>9900</v>
      </c>
      <c r="H90" s="20">
        <f>+H92</f>
        <v>9900</v>
      </c>
      <c r="I90" s="23"/>
      <c r="J90" s="17"/>
      <c r="K90" s="17"/>
      <c r="L90" s="17"/>
      <c r="M90" s="17"/>
      <c r="N90" s="17"/>
      <c r="O90" s="17"/>
      <c r="P90" s="20">
        <f>+G90*0.25</f>
        <v>2475</v>
      </c>
      <c r="Q90" s="20">
        <f>+P90*2</f>
        <v>4950</v>
      </c>
      <c r="R90" s="47">
        <f>+P90*3</f>
        <v>7425</v>
      </c>
      <c r="S90" s="20">
        <f>+P90*4</f>
        <v>9900</v>
      </c>
      <c r="T90" s="67">
        <f>T92</f>
        <v>2592.4</v>
      </c>
      <c r="U90" s="51"/>
    </row>
    <row r="91" spans="1:21" ht="15.75" customHeight="1">
      <c r="A91" s="128"/>
      <c r="B91" s="116"/>
      <c r="C91" s="129"/>
      <c r="D91" s="130"/>
      <c r="E91" s="123" t="s">
        <v>69</v>
      </c>
      <c r="F91" s="131"/>
      <c r="G91" s="23"/>
      <c r="H91" s="24"/>
      <c r="I91" s="25"/>
      <c r="J91" s="17"/>
      <c r="K91" s="17"/>
      <c r="L91" s="17"/>
      <c r="M91" s="17"/>
      <c r="N91" s="17"/>
      <c r="O91" s="17"/>
      <c r="P91" s="22"/>
      <c r="Q91" s="22"/>
      <c r="R91" s="48"/>
      <c r="S91" s="22"/>
      <c r="T91" s="70"/>
      <c r="U91" s="51"/>
    </row>
    <row r="92" spans="1:21" ht="24" customHeight="1">
      <c r="A92" s="128">
        <v>2161</v>
      </c>
      <c r="B92" s="116" t="s">
        <v>81</v>
      </c>
      <c r="C92" s="129">
        <v>6</v>
      </c>
      <c r="D92" s="130">
        <v>1</v>
      </c>
      <c r="E92" s="21" t="s">
        <v>171</v>
      </c>
      <c r="F92" s="138" t="s">
        <v>172</v>
      </c>
      <c r="G92" s="23">
        <f>SUM(G94:G96)</f>
        <v>9900</v>
      </c>
      <c r="H92" s="23">
        <f>SUM(H94:H96)</f>
        <v>9900</v>
      </c>
      <c r="I92" s="23"/>
      <c r="J92" s="17"/>
      <c r="K92" s="17"/>
      <c r="L92" s="17"/>
      <c r="M92" s="17"/>
      <c r="N92" s="17"/>
      <c r="O92" s="17"/>
      <c r="P92" s="20">
        <f>+G92*0.25</f>
        <v>2475</v>
      </c>
      <c r="Q92" s="20">
        <f>+P92*2</f>
        <v>4950</v>
      </c>
      <c r="R92" s="47">
        <f>+P92*3</f>
        <v>7425</v>
      </c>
      <c r="S92" s="20">
        <f>+P92*4</f>
        <v>9900</v>
      </c>
      <c r="T92" s="67">
        <f>T94+T95</f>
        <v>2592.4</v>
      </c>
      <c r="U92" s="51"/>
    </row>
    <row r="93" spans="1:21" ht="32.25" customHeight="1">
      <c r="A93" s="128"/>
      <c r="B93" s="116"/>
      <c r="C93" s="129"/>
      <c r="D93" s="130"/>
      <c r="E93" s="123" t="s">
        <v>76</v>
      </c>
      <c r="F93" s="138"/>
      <c r="G93" s="27"/>
      <c r="H93" s="132"/>
      <c r="I93" s="133"/>
      <c r="J93" s="17"/>
      <c r="K93" s="17"/>
      <c r="L93" s="17"/>
      <c r="M93" s="17"/>
      <c r="N93" s="17"/>
      <c r="O93" s="17"/>
      <c r="P93" s="22"/>
      <c r="Q93" s="22"/>
      <c r="R93" s="48"/>
      <c r="S93" s="22"/>
      <c r="T93" s="68"/>
      <c r="U93" s="51"/>
    </row>
    <row r="94" spans="1:21" ht="22.5" customHeight="1">
      <c r="A94" s="128"/>
      <c r="B94" s="116"/>
      <c r="C94" s="129"/>
      <c r="D94" s="130"/>
      <c r="E94" s="142" t="s">
        <v>406</v>
      </c>
      <c r="F94" s="138"/>
      <c r="G94" s="23">
        <v>7500</v>
      </c>
      <c r="H94" s="24">
        <f>+G94</f>
        <v>7500</v>
      </c>
      <c r="I94" s="25" t="s">
        <v>75</v>
      </c>
      <c r="J94" s="17" t="s">
        <v>117</v>
      </c>
      <c r="K94" s="17"/>
      <c r="L94" s="17"/>
      <c r="M94" s="17"/>
      <c r="N94" s="17"/>
      <c r="O94" s="17"/>
      <c r="P94" s="20">
        <f>+G94*0.25</f>
        <v>1875</v>
      </c>
      <c r="Q94" s="20">
        <f>+P94*2</f>
        <v>3750</v>
      </c>
      <c r="R94" s="47">
        <f>+P94*3</f>
        <v>5625</v>
      </c>
      <c r="S94" s="20">
        <f>+P94*4</f>
        <v>7500</v>
      </c>
      <c r="T94" s="67">
        <v>2216</v>
      </c>
      <c r="U94" s="51"/>
    </row>
    <row r="95" spans="1:21" s="10" customFormat="1" ht="20.25" customHeight="1">
      <c r="A95" s="128"/>
      <c r="B95" s="116"/>
      <c r="C95" s="129"/>
      <c r="D95" s="130"/>
      <c r="E95" s="21" t="s">
        <v>397</v>
      </c>
      <c r="F95" s="138"/>
      <c r="G95" s="23">
        <v>2400</v>
      </c>
      <c r="H95" s="24">
        <f>+G95</f>
        <v>2400</v>
      </c>
      <c r="I95" s="25" t="s">
        <v>75</v>
      </c>
      <c r="J95" s="17" t="s">
        <v>117</v>
      </c>
      <c r="K95" s="17"/>
      <c r="L95" s="17"/>
      <c r="M95" s="17"/>
      <c r="N95" s="17"/>
      <c r="O95" s="17"/>
      <c r="P95" s="20">
        <f>+G95*0.25</f>
        <v>600</v>
      </c>
      <c r="Q95" s="20">
        <f>+P95*2</f>
        <v>1200</v>
      </c>
      <c r="R95" s="47">
        <f>+P95*3</f>
        <v>1800</v>
      </c>
      <c r="S95" s="20">
        <f>+P95*4</f>
        <v>2400</v>
      </c>
      <c r="T95" s="67">
        <v>376.4</v>
      </c>
      <c r="U95" s="51"/>
    </row>
    <row r="96" spans="1:21" ht="18">
      <c r="A96" s="128"/>
      <c r="B96" s="116"/>
      <c r="C96" s="129"/>
      <c r="D96" s="130"/>
      <c r="E96" s="155"/>
      <c r="F96" s="138"/>
      <c r="G96" s="27"/>
      <c r="H96" s="132"/>
      <c r="I96" s="133"/>
      <c r="J96" s="17"/>
      <c r="K96" s="17"/>
      <c r="L96" s="17"/>
      <c r="M96" s="17"/>
      <c r="N96" s="17"/>
      <c r="O96" s="17"/>
      <c r="P96" s="22"/>
      <c r="Q96" s="22"/>
      <c r="R96" s="48"/>
      <c r="S96" s="22"/>
      <c r="T96" s="68"/>
      <c r="U96" s="51"/>
    </row>
    <row r="97" spans="1:21" ht="20.25" customHeight="1">
      <c r="A97" s="128"/>
      <c r="B97" s="116"/>
      <c r="C97" s="129"/>
      <c r="D97" s="130"/>
      <c r="E97" s="155" t="s">
        <v>77</v>
      </c>
      <c r="F97" s="138"/>
      <c r="G97" s="27"/>
      <c r="H97" s="132"/>
      <c r="I97" s="133"/>
      <c r="J97" s="17"/>
      <c r="K97" s="17"/>
      <c r="L97" s="17"/>
      <c r="M97" s="17"/>
      <c r="N97" s="17"/>
      <c r="O97" s="17"/>
      <c r="P97" s="22"/>
      <c r="Q97" s="22"/>
      <c r="R97" s="48"/>
      <c r="S97" s="22"/>
      <c r="T97" s="68"/>
      <c r="U97" s="51"/>
    </row>
    <row r="98" spans="1:21" ht="18">
      <c r="A98" s="128"/>
      <c r="B98" s="116"/>
      <c r="C98" s="129"/>
      <c r="D98" s="130"/>
      <c r="E98" s="155" t="s">
        <v>77</v>
      </c>
      <c r="F98" s="138"/>
      <c r="G98" s="27"/>
      <c r="H98" s="132"/>
      <c r="I98" s="133"/>
      <c r="J98" s="17"/>
      <c r="K98" s="17"/>
      <c r="L98" s="17"/>
      <c r="M98" s="17"/>
      <c r="N98" s="17"/>
      <c r="O98" s="17"/>
      <c r="P98" s="22"/>
      <c r="Q98" s="22"/>
      <c r="R98" s="48"/>
      <c r="S98" s="22"/>
      <c r="T98" s="68"/>
      <c r="U98" s="53"/>
    </row>
    <row r="99" spans="1:21" ht="18" hidden="1">
      <c r="A99" s="128">
        <v>2170</v>
      </c>
      <c r="B99" s="116" t="s">
        <v>81</v>
      </c>
      <c r="C99" s="129">
        <v>7</v>
      </c>
      <c r="D99" s="130">
        <v>0</v>
      </c>
      <c r="E99" s="21" t="s">
        <v>125</v>
      </c>
      <c r="F99" s="138"/>
      <c r="G99" s="27"/>
      <c r="H99" s="132"/>
      <c r="I99" s="133"/>
      <c r="J99" s="17"/>
      <c r="K99" s="17"/>
      <c r="L99" s="17"/>
      <c r="M99" s="17"/>
      <c r="N99" s="17"/>
      <c r="O99" s="17"/>
      <c r="P99" s="22"/>
      <c r="Q99" s="22"/>
      <c r="R99" s="48"/>
      <c r="S99" s="22"/>
      <c r="T99" s="68"/>
      <c r="U99" s="51"/>
    </row>
    <row r="100" spans="1:21" ht="25.5" customHeight="1">
      <c r="A100" s="128"/>
      <c r="B100" s="116"/>
      <c r="C100" s="129"/>
      <c r="D100" s="130"/>
      <c r="E100" s="123" t="s">
        <v>69</v>
      </c>
      <c r="F100" s="131"/>
      <c r="G100" s="27"/>
      <c r="H100" s="132"/>
      <c r="I100" s="133"/>
      <c r="J100" s="17"/>
      <c r="K100" s="17"/>
      <c r="L100" s="17"/>
      <c r="M100" s="17"/>
      <c r="N100" s="17"/>
      <c r="O100" s="17"/>
      <c r="P100" s="22"/>
      <c r="Q100" s="22"/>
      <c r="R100" s="48"/>
      <c r="S100" s="22"/>
      <c r="T100" s="70"/>
      <c r="U100" s="51"/>
    </row>
    <row r="101" spans="1:21" s="10" customFormat="1" ht="17.25" customHeight="1">
      <c r="A101" s="128">
        <v>2171</v>
      </c>
      <c r="B101" s="116" t="s">
        <v>81</v>
      </c>
      <c r="C101" s="129">
        <v>7</v>
      </c>
      <c r="D101" s="130">
        <v>1</v>
      </c>
      <c r="E101" s="21" t="s">
        <v>125</v>
      </c>
      <c r="F101" s="138"/>
      <c r="G101" s="27"/>
      <c r="H101" s="132"/>
      <c r="I101" s="133"/>
      <c r="J101" s="17"/>
      <c r="K101" s="17"/>
      <c r="L101" s="17"/>
      <c r="M101" s="17"/>
      <c r="N101" s="17"/>
      <c r="O101" s="17"/>
      <c r="P101" s="22"/>
      <c r="Q101" s="22"/>
      <c r="R101" s="48"/>
      <c r="S101" s="22"/>
      <c r="T101" s="68"/>
      <c r="U101" s="51"/>
    </row>
    <row r="102" spans="1:21" ht="37.5" customHeight="1">
      <c r="A102" s="128"/>
      <c r="B102" s="116"/>
      <c r="C102" s="129"/>
      <c r="D102" s="130"/>
      <c r="E102" s="123" t="s">
        <v>76</v>
      </c>
      <c r="F102" s="138"/>
      <c r="G102" s="27"/>
      <c r="H102" s="132"/>
      <c r="I102" s="133"/>
      <c r="J102" s="17"/>
      <c r="K102" s="17"/>
      <c r="L102" s="17"/>
      <c r="M102" s="17"/>
      <c r="N102" s="17"/>
      <c r="O102" s="17"/>
      <c r="P102" s="22"/>
      <c r="Q102" s="22"/>
      <c r="R102" s="48"/>
      <c r="S102" s="22"/>
      <c r="T102" s="68"/>
      <c r="U102" s="51"/>
    </row>
    <row r="103" spans="1:21" ht="24.75" customHeight="1">
      <c r="A103" s="128"/>
      <c r="B103" s="116"/>
      <c r="C103" s="129"/>
      <c r="D103" s="130"/>
      <c r="E103" s="123" t="s">
        <v>77</v>
      </c>
      <c r="F103" s="138"/>
      <c r="G103" s="27"/>
      <c r="H103" s="132"/>
      <c r="I103" s="133"/>
      <c r="J103" s="17"/>
      <c r="K103" s="17"/>
      <c r="L103" s="17"/>
      <c r="M103" s="17"/>
      <c r="N103" s="17"/>
      <c r="O103" s="17"/>
      <c r="P103" s="22"/>
      <c r="Q103" s="22"/>
      <c r="R103" s="48"/>
      <c r="S103" s="22"/>
      <c r="T103" s="68"/>
      <c r="U103" s="51"/>
    </row>
    <row r="104" spans="1:21" ht="24" customHeight="1">
      <c r="A104" s="128"/>
      <c r="B104" s="116"/>
      <c r="C104" s="129"/>
      <c r="D104" s="130"/>
      <c r="E104" s="123" t="s">
        <v>77</v>
      </c>
      <c r="F104" s="138"/>
      <c r="G104" s="27"/>
      <c r="H104" s="132"/>
      <c r="I104" s="133"/>
      <c r="J104" s="17"/>
      <c r="K104" s="17"/>
      <c r="L104" s="17"/>
      <c r="M104" s="17"/>
      <c r="N104" s="17"/>
      <c r="O104" s="17"/>
      <c r="P104" s="22"/>
      <c r="Q104" s="22"/>
      <c r="R104" s="48"/>
      <c r="S104" s="22"/>
      <c r="T104" s="68"/>
      <c r="U104" s="53"/>
    </row>
    <row r="105" spans="1:21" ht="46.5" customHeight="1">
      <c r="A105" s="128">
        <v>2180</v>
      </c>
      <c r="B105" s="116" t="s">
        <v>81</v>
      </c>
      <c r="C105" s="129">
        <v>8</v>
      </c>
      <c r="D105" s="130">
        <v>0</v>
      </c>
      <c r="E105" s="21" t="s">
        <v>173</v>
      </c>
      <c r="F105" s="131" t="s">
        <v>174</v>
      </c>
      <c r="G105" s="27"/>
      <c r="H105" s="132"/>
      <c r="I105" s="133"/>
      <c r="J105" s="17"/>
      <c r="K105" s="17"/>
      <c r="L105" s="17"/>
      <c r="M105" s="17"/>
      <c r="N105" s="17"/>
      <c r="O105" s="17"/>
      <c r="P105" s="22"/>
      <c r="Q105" s="22"/>
      <c r="R105" s="48"/>
      <c r="S105" s="22"/>
      <c r="T105" s="68"/>
      <c r="U105" s="51"/>
    </row>
    <row r="106" spans="1:21" ht="30.75" customHeight="1">
      <c r="A106" s="128"/>
      <c r="B106" s="116"/>
      <c r="C106" s="129"/>
      <c r="D106" s="130"/>
      <c r="E106" s="123" t="s">
        <v>69</v>
      </c>
      <c r="F106" s="131"/>
      <c r="G106" s="27"/>
      <c r="H106" s="132"/>
      <c r="I106" s="133"/>
      <c r="J106" s="17"/>
      <c r="K106" s="17"/>
      <c r="L106" s="17"/>
      <c r="M106" s="17"/>
      <c r="N106" s="17"/>
      <c r="O106" s="17"/>
      <c r="P106" s="22"/>
      <c r="Q106" s="22"/>
      <c r="R106" s="48"/>
      <c r="S106" s="22"/>
      <c r="T106" s="70"/>
      <c r="U106" s="51"/>
    </row>
    <row r="107" spans="1:21" ht="38.25" customHeight="1">
      <c r="A107" s="128">
        <v>2181</v>
      </c>
      <c r="B107" s="116" t="s">
        <v>81</v>
      </c>
      <c r="C107" s="129">
        <v>8</v>
      </c>
      <c r="D107" s="130">
        <v>1</v>
      </c>
      <c r="E107" s="21" t="s">
        <v>173</v>
      </c>
      <c r="F107" s="156" t="s">
        <v>175</v>
      </c>
      <c r="G107" s="27"/>
      <c r="H107" s="132"/>
      <c r="I107" s="133"/>
      <c r="J107" s="17"/>
      <c r="K107" s="17"/>
      <c r="L107" s="17"/>
      <c r="M107" s="17"/>
      <c r="N107" s="17"/>
      <c r="O107" s="17"/>
      <c r="P107" s="22"/>
      <c r="Q107" s="22"/>
      <c r="R107" s="48"/>
      <c r="S107" s="22"/>
      <c r="T107" s="68"/>
      <c r="U107" s="51"/>
    </row>
    <row r="108" spans="1:21" ht="18">
      <c r="A108" s="128"/>
      <c r="B108" s="116"/>
      <c r="C108" s="129"/>
      <c r="D108" s="130"/>
      <c r="E108" s="157" t="s">
        <v>69</v>
      </c>
      <c r="F108" s="156"/>
      <c r="G108" s="27"/>
      <c r="H108" s="132"/>
      <c r="I108" s="133"/>
      <c r="J108" s="17"/>
      <c r="K108" s="17"/>
      <c r="L108" s="17"/>
      <c r="M108" s="17"/>
      <c r="N108" s="17"/>
      <c r="O108" s="17"/>
      <c r="P108" s="22"/>
      <c r="Q108" s="22"/>
      <c r="R108" s="48"/>
      <c r="S108" s="22"/>
      <c r="T108" s="68"/>
      <c r="U108" s="51"/>
    </row>
    <row r="109" spans="1:21" ht="18" hidden="1">
      <c r="A109" s="128">
        <v>2182</v>
      </c>
      <c r="B109" s="116" t="s">
        <v>81</v>
      </c>
      <c r="C109" s="129">
        <v>8</v>
      </c>
      <c r="D109" s="130">
        <v>1</v>
      </c>
      <c r="E109" s="157" t="s">
        <v>70</v>
      </c>
      <c r="F109" s="156"/>
      <c r="G109" s="27"/>
      <c r="H109" s="132"/>
      <c r="I109" s="133"/>
      <c r="J109" s="17"/>
      <c r="K109" s="17"/>
      <c r="L109" s="17"/>
      <c r="M109" s="17"/>
      <c r="N109" s="17"/>
      <c r="O109" s="17"/>
      <c r="P109" s="22"/>
      <c r="Q109" s="22"/>
      <c r="R109" s="48"/>
      <c r="S109" s="22"/>
      <c r="T109" s="68"/>
      <c r="U109" s="51"/>
    </row>
    <row r="110" spans="1:21" ht="18">
      <c r="A110" s="128">
        <v>2183</v>
      </c>
      <c r="B110" s="116" t="s">
        <v>81</v>
      </c>
      <c r="C110" s="129">
        <v>8</v>
      </c>
      <c r="D110" s="130">
        <v>1</v>
      </c>
      <c r="E110" s="157" t="s">
        <v>71</v>
      </c>
      <c r="F110" s="156"/>
      <c r="G110" s="27"/>
      <c r="H110" s="132"/>
      <c r="I110" s="133"/>
      <c r="J110" s="17"/>
      <c r="K110" s="17"/>
      <c r="L110" s="17"/>
      <c r="M110" s="17"/>
      <c r="N110" s="17"/>
      <c r="O110" s="17"/>
      <c r="P110" s="22"/>
      <c r="Q110" s="22"/>
      <c r="R110" s="48"/>
      <c r="S110" s="22"/>
      <c r="T110" s="68"/>
      <c r="U110" s="51"/>
    </row>
    <row r="111" spans="1:21" s="9" customFormat="1" ht="30.75" customHeight="1">
      <c r="A111" s="128">
        <v>2184</v>
      </c>
      <c r="B111" s="116" t="s">
        <v>81</v>
      </c>
      <c r="C111" s="129">
        <v>8</v>
      </c>
      <c r="D111" s="130">
        <v>1</v>
      </c>
      <c r="E111" s="157" t="s">
        <v>72</v>
      </c>
      <c r="F111" s="156"/>
      <c r="G111" s="27"/>
      <c r="H111" s="132"/>
      <c r="I111" s="133"/>
      <c r="J111" s="17"/>
      <c r="K111" s="17"/>
      <c r="L111" s="17"/>
      <c r="M111" s="17"/>
      <c r="N111" s="17"/>
      <c r="O111" s="17"/>
      <c r="P111" s="22"/>
      <c r="Q111" s="22"/>
      <c r="R111" s="48"/>
      <c r="S111" s="22"/>
      <c r="T111" s="68"/>
      <c r="U111" s="51"/>
    </row>
    <row r="112" spans="1:21" ht="20.25" customHeight="1">
      <c r="A112" s="128"/>
      <c r="B112" s="116"/>
      <c r="C112" s="129"/>
      <c r="D112" s="130"/>
      <c r="E112" s="123" t="s">
        <v>76</v>
      </c>
      <c r="F112" s="138"/>
      <c r="G112" s="27"/>
      <c r="H112" s="132"/>
      <c r="I112" s="133"/>
      <c r="J112" s="17"/>
      <c r="K112" s="17"/>
      <c r="L112" s="17"/>
      <c r="M112" s="17"/>
      <c r="N112" s="17"/>
      <c r="O112" s="17"/>
      <c r="P112" s="22"/>
      <c r="Q112" s="22"/>
      <c r="R112" s="48"/>
      <c r="S112" s="22"/>
      <c r="T112" s="68"/>
      <c r="U112" s="51"/>
    </row>
    <row r="113" spans="1:21" ht="24.75" customHeight="1">
      <c r="A113" s="128"/>
      <c r="B113" s="116"/>
      <c r="C113" s="129"/>
      <c r="D113" s="130"/>
      <c r="E113" s="123" t="s">
        <v>77</v>
      </c>
      <c r="F113" s="138"/>
      <c r="G113" s="27"/>
      <c r="H113" s="132"/>
      <c r="I113" s="133"/>
      <c r="J113" s="17"/>
      <c r="K113" s="17"/>
      <c r="L113" s="17"/>
      <c r="M113" s="17"/>
      <c r="N113" s="17"/>
      <c r="O113" s="17"/>
      <c r="P113" s="22"/>
      <c r="Q113" s="22"/>
      <c r="R113" s="48"/>
      <c r="S113" s="22"/>
      <c r="T113" s="68"/>
      <c r="U113" s="51"/>
    </row>
    <row r="114" spans="1:21" s="10" customFormat="1" ht="21.75" customHeight="1">
      <c r="A114" s="128"/>
      <c r="B114" s="116"/>
      <c r="C114" s="129"/>
      <c r="D114" s="130"/>
      <c r="E114" s="123" t="s">
        <v>77</v>
      </c>
      <c r="F114" s="138"/>
      <c r="G114" s="27"/>
      <c r="H114" s="132"/>
      <c r="I114" s="133"/>
      <c r="J114" s="17"/>
      <c r="K114" s="17"/>
      <c r="L114" s="17"/>
      <c r="M114" s="17"/>
      <c r="N114" s="17"/>
      <c r="O114" s="17"/>
      <c r="P114" s="22"/>
      <c r="Q114" s="22"/>
      <c r="R114" s="48"/>
      <c r="S114" s="22"/>
      <c r="T114" s="68"/>
      <c r="U114" s="36"/>
    </row>
    <row r="115" spans="1:21" ht="18.75" customHeight="1">
      <c r="A115" s="128">
        <v>2185</v>
      </c>
      <c r="B115" s="116"/>
      <c r="C115" s="129"/>
      <c r="D115" s="130"/>
      <c r="E115" s="157"/>
      <c r="F115" s="156"/>
      <c r="G115" s="27"/>
      <c r="H115" s="132"/>
      <c r="I115" s="133"/>
      <c r="J115" s="17"/>
      <c r="K115" s="17"/>
      <c r="L115" s="17"/>
      <c r="M115" s="17"/>
      <c r="N115" s="17"/>
      <c r="O115" s="17"/>
      <c r="P115" s="22"/>
      <c r="Q115" s="22"/>
      <c r="R115" s="48"/>
      <c r="S115" s="22"/>
      <c r="T115" s="68"/>
      <c r="U115" s="51"/>
    </row>
    <row r="116" spans="1:21" ht="33.75" customHeight="1">
      <c r="A116" s="158">
        <v>2200</v>
      </c>
      <c r="B116" s="116" t="s">
        <v>82</v>
      </c>
      <c r="C116" s="129">
        <v>0</v>
      </c>
      <c r="D116" s="130">
        <v>0</v>
      </c>
      <c r="E116" s="159" t="s">
        <v>380</v>
      </c>
      <c r="F116" s="160" t="s">
        <v>176</v>
      </c>
      <c r="G116" s="30">
        <f>+G118+G124+G130+G136+G140</f>
        <v>1100.4</v>
      </c>
      <c r="H116" s="30">
        <f>+H118+H124+H130+H136+H140</f>
        <v>1100.4</v>
      </c>
      <c r="I116" s="161"/>
      <c r="J116" s="19"/>
      <c r="K116" s="19"/>
      <c r="L116" s="19"/>
      <c r="M116" s="19"/>
      <c r="N116" s="19"/>
      <c r="O116" s="19"/>
      <c r="P116" s="20">
        <f>+G116*0.25</f>
        <v>275.1</v>
      </c>
      <c r="Q116" s="20">
        <f>+P116*2</f>
        <v>550.2</v>
      </c>
      <c r="R116" s="47">
        <f>+P116*3</f>
        <v>825.3000000000001</v>
      </c>
      <c r="S116" s="20">
        <f>+P116*4</f>
        <v>1100.4</v>
      </c>
      <c r="T116" s="73"/>
      <c r="U116" s="51"/>
    </row>
    <row r="117" spans="1:21" ht="16.5" customHeight="1">
      <c r="A117" s="122"/>
      <c r="B117" s="116"/>
      <c r="C117" s="117"/>
      <c r="D117" s="118"/>
      <c r="E117" s="123" t="s">
        <v>68</v>
      </c>
      <c r="F117" s="124"/>
      <c r="G117" s="125"/>
      <c r="H117" s="126"/>
      <c r="I117" s="127"/>
      <c r="J117" s="17"/>
      <c r="K117" s="17"/>
      <c r="L117" s="17"/>
      <c r="M117" s="17"/>
      <c r="N117" s="17"/>
      <c r="O117" s="17"/>
      <c r="P117" s="22"/>
      <c r="Q117" s="22"/>
      <c r="R117" s="48"/>
      <c r="S117" s="22"/>
      <c r="T117" s="68"/>
      <c r="U117" s="53"/>
    </row>
    <row r="118" spans="1:21" ht="150" hidden="1">
      <c r="A118" s="128">
        <v>2210</v>
      </c>
      <c r="B118" s="116" t="s">
        <v>82</v>
      </c>
      <c r="C118" s="129">
        <v>1</v>
      </c>
      <c r="D118" s="130">
        <v>0</v>
      </c>
      <c r="E118" s="21" t="s">
        <v>177</v>
      </c>
      <c r="F118" s="156" t="s">
        <v>178</v>
      </c>
      <c r="G118" s="27"/>
      <c r="H118" s="132"/>
      <c r="I118" s="133"/>
      <c r="J118" s="17"/>
      <c r="K118" s="17"/>
      <c r="L118" s="17"/>
      <c r="M118" s="17"/>
      <c r="N118" s="17"/>
      <c r="O118" s="17"/>
      <c r="P118" s="22"/>
      <c r="Q118" s="22"/>
      <c r="R118" s="48"/>
      <c r="S118" s="22"/>
      <c r="T118" s="68"/>
      <c r="U118" s="51"/>
    </row>
    <row r="119" spans="1:21" ht="21" customHeight="1">
      <c r="A119" s="128"/>
      <c r="B119" s="116"/>
      <c r="C119" s="129"/>
      <c r="D119" s="130"/>
      <c r="E119" s="123" t="s">
        <v>69</v>
      </c>
      <c r="F119" s="131"/>
      <c r="G119" s="27"/>
      <c r="H119" s="132"/>
      <c r="I119" s="133"/>
      <c r="J119" s="17"/>
      <c r="K119" s="17"/>
      <c r="L119" s="17"/>
      <c r="M119" s="17"/>
      <c r="N119" s="17"/>
      <c r="O119" s="17"/>
      <c r="P119" s="22"/>
      <c r="Q119" s="22"/>
      <c r="R119" s="48"/>
      <c r="S119" s="22"/>
      <c r="T119" s="70"/>
      <c r="U119" s="51"/>
    </row>
    <row r="120" spans="1:21" s="10" customFormat="1" ht="19.5" customHeight="1">
      <c r="A120" s="128">
        <v>2211</v>
      </c>
      <c r="B120" s="116" t="s">
        <v>82</v>
      </c>
      <c r="C120" s="129">
        <v>1</v>
      </c>
      <c r="D120" s="130">
        <v>1</v>
      </c>
      <c r="E120" s="21" t="s">
        <v>179</v>
      </c>
      <c r="F120" s="156" t="s">
        <v>180</v>
      </c>
      <c r="G120" s="27"/>
      <c r="H120" s="132"/>
      <c r="I120" s="133"/>
      <c r="J120" s="17"/>
      <c r="K120" s="17"/>
      <c r="L120" s="17"/>
      <c r="M120" s="17"/>
      <c r="N120" s="17"/>
      <c r="O120" s="17"/>
      <c r="P120" s="22"/>
      <c r="Q120" s="22"/>
      <c r="R120" s="48"/>
      <c r="S120" s="22"/>
      <c r="T120" s="68"/>
      <c r="U120" s="51"/>
    </row>
    <row r="121" spans="1:21" ht="20.25" customHeight="1">
      <c r="A121" s="128"/>
      <c r="B121" s="116"/>
      <c r="C121" s="129"/>
      <c r="D121" s="130"/>
      <c r="E121" s="123" t="s">
        <v>76</v>
      </c>
      <c r="F121" s="138"/>
      <c r="G121" s="27"/>
      <c r="H121" s="132"/>
      <c r="I121" s="133"/>
      <c r="J121" s="17"/>
      <c r="K121" s="17"/>
      <c r="L121" s="17"/>
      <c r="M121" s="17"/>
      <c r="N121" s="17"/>
      <c r="O121" s="17"/>
      <c r="P121" s="22"/>
      <c r="Q121" s="22"/>
      <c r="R121" s="48"/>
      <c r="S121" s="22"/>
      <c r="T121" s="68"/>
      <c r="U121" s="51"/>
    </row>
    <row r="122" spans="1:21" ht="36" customHeight="1">
      <c r="A122" s="128"/>
      <c r="B122" s="116"/>
      <c r="C122" s="129"/>
      <c r="D122" s="130"/>
      <c r="E122" s="123" t="s">
        <v>77</v>
      </c>
      <c r="F122" s="138"/>
      <c r="G122" s="27"/>
      <c r="H122" s="132"/>
      <c r="I122" s="133"/>
      <c r="J122" s="17"/>
      <c r="K122" s="17"/>
      <c r="L122" s="17"/>
      <c r="M122" s="17"/>
      <c r="N122" s="17"/>
      <c r="O122" s="17"/>
      <c r="P122" s="22"/>
      <c r="Q122" s="22"/>
      <c r="R122" s="48"/>
      <c r="S122" s="22"/>
      <c r="T122" s="68"/>
      <c r="U122" s="51"/>
    </row>
    <row r="123" spans="1:21" ht="15.75" customHeight="1">
      <c r="A123" s="128"/>
      <c r="B123" s="116"/>
      <c r="C123" s="129"/>
      <c r="D123" s="130"/>
      <c r="E123" s="123" t="s">
        <v>77</v>
      </c>
      <c r="F123" s="138"/>
      <c r="G123" s="27"/>
      <c r="H123" s="132"/>
      <c r="I123" s="133"/>
      <c r="J123" s="17"/>
      <c r="K123" s="17"/>
      <c r="L123" s="17"/>
      <c r="M123" s="17"/>
      <c r="N123" s="17"/>
      <c r="O123" s="17"/>
      <c r="P123" s="22"/>
      <c r="Q123" s="22"/>
      <c r="R123" s="48"/>
      <c r="S123" s="22"/>
      <c r="T123" s="68"/>
      <c r="U123" s="53"/>
    </row>
    <row r="124" spans="1:21" ht="135" hidden="1">
      <c r="A124" s="128">
        <v>2220</v>
      </c>
      <c r="B124" s="116" t="s">
        <v>82</v>
      </c>
      <c r="C124" s="129">
        <v>2</v>
      </c>
      <c r="D124" s="130">
        <v>0</v>
      </c>
      <c r="E124" s="21" t="s">
        <v>181</v>
      </c>
      <c r="F124" s="156" t="s">
        <v>182</v>
      </c>
      <c r="G124" s="27"/>
      <c r="H124" s="132"/>
      <c r="I124" s="133"/>
      <c r="J124" s="17"/>
      <c r="K124" s="17"/>
      <c r="L124" s="17"/>
      <c r="M124" s="17"/>
      <c r="N124" s="17"/>
      <c r="O124" s="17"/>
      <c r="P124" s="22"/>
      <c r="Q124" s="22"/>
      <c r="R124" s="48"/>
      <c r="S124" s="22"/>
      <c r="T124" s="68"/>
      <c r="U124" s="51"/>
    </row>
    <row r="125" spans="1:21" ht="18" customHeight="1">
      <c r="A125" s="128"/>
      <c r="B125" s="116"/>
      <c r="C125" s="129"/>
      <c r="D125" s="130"/>
      <c r="E125" s="123" t="s">
        <v>69</v>
      </c>
      <c r="F125" s="131"/>
      <c r="G125" s="27"/>
      <c r="H125" s="132"/>
      <c r="I125" s="133"/>
      <c r="J125" s="17"/>
      <c r="K125" s="17"/>
      <c r="L125" s="17"/>
      <c r="M125" s="17"/>
      <c r="N125" s="17"/>
      <c r="O125" s="17"/>
      <c r="P125" s="22"/>
      <c r="Q125" s="22"/>
      <c r="R125" s="48"/>
      <c r="S125" s="22"/>
      <c r="T125" s="70"/>
      <c r="U125" s="51"/>
    </row>
    <row r="126" spans="1:21" s="10" customFormat="1" ht="19.5" customHeight="1">
      <c r="A126" s="128">
        <v>2221</v>
      </c>
      <c r="B126" s="116" t="s">
        <v>82</v>
      </c>
      <c r="C126" s="129">
        <v>2</v>
      </c>
      <c r="D126" s="130">
        <v>1</v>
      </c>
      <c r="E126" s="21" t="s">
        <v>183</v>
      </c>
      <c r="F126" s="156" t="s">
        <v>184</v>
      </c>
      <c r="G126" s="27"/>
      <c r="H126" s="132"/>
      <c r="I126" s="133"/>
      <c r="J126" s="17"/>
      <c r="K126" s="17"/>
      <c r="L126" s="17"/>
      <c r="M126" s="17"/>
      <c r="N126" s="17"/>
      <c r="O126" s="17"/>
      <c r="P126" s="22"/>
      <c r="Q126" s="22"/>
      <c r="R126" s="48"/>
      <c r="S126" s="22"/>
      <c r="T126" s="68"/>
      <c r="U126" s="51"/>
    </row>
    <row r="127" spans="1:21" ht="19.5" customHeight="1">
      <c r="A127" s="128"/>
      <c r="B127" s="116"/>
      <c r="C127" s="129"/>
      <c r="D127" s="130"/>
      <c r="E127" s="123" t="s">
        <v>76</v>
      </c>
      <c r="F127" s="138"/>
      <c r="G127" s="27"/>
      <c r="H127" s="132"/>
      <c r="I127" s="133"/>
      <c r="J127" s="17"/>
      <c r="K127" s="17"/>
      <c r="L127" s="17"/>
      <c r="M127" s="17"/>
      <c r="N127" s="17"/>
      <c r="O127" s="17"/>
      <c r="P127" s="22"/>
      <c r="Q127" s="22"/>
      <c r="R127" s="48"/>
      <c r="S127" s="22"/>
      <c r="T127" s="68"/>
      <c r="U127" s="51"/>
    </row>
    <row r="128" spans="1:21" ht="36" customHeight="1">
      <c r="A128" s="128"/>
      <c r="B128" s="116"/>
      <c r="C128" s="129"/>
      <c r="D128" s="130"/>
      <c r="E128" s="123" t="s">
        <v>77</v>
      </c>
      <c r="F128" s="138"/>
      <c r="G128" s="27"/>
      <c r="H128" s="132"/>
      <c r="I128" s="133"/>
      <c r="J128" s="17"/>
      <c r="K128" s="17"/>
      <c r="L128" s="17"/>
      <c r="M128" s="17"/>
      <c r="N128" s="17"/>
      <c r="O128" s="17"/>
      <c r="P128" s="22"/>
      <c r="Q128" s="22"/>
      <c r="R128" s="48"/>
      <c r="S128" s="22"/>
      <c r="T128" s="68"/>
      <c r="U128" s="51"/>
    </row>
    <row r="129" spans="1:21" ht="36" customHeight="1">
      <c r="A129" s="128"/>
      <c r="B129" s="116"/>
      <c r="C129" s="129"/>
      <c r="D129" s="130"/>
      <c r="E129" s="123" t="s">
        <v>77</v>
      </c>
      <c r="F129" s="138"/>
      <c r="G129" s="27"/>
      <c r="H129" s="132"/>
      <c r="I129" s="133"/>
      <c r="J129" s="17"/>
      <c r="K129" s="17"/>
      <c r="L129" s="17"/>
      <c r="M129" s="17"/>
      <c r="N129" s="17"/>
      <c r="O129" s="17"/>
      <c r="P129" s="22"/>
      <c r="Q129" s="22"/>
      <c r="R129" s="48"/>
      <c r="S129" s="22"/>
      <c r="T129" s="68"/>
      <c r="U129" s="53"/>
    </row>
    <row r="130" spans="1:21" ht="165" hidden="1">
      <c r="A130" s="128">
        <v>2230</v>
      </c>
      <c r="B130" s="116" t="s">
        <v>82</v>
      </c>
      <c r="C130" s="129">
        <v>3</v>
      </c>
      <c r="D130" s="130">
        <v>0</v>
      </c>
      <c r="E130" s="21" t="s">
        <v>185</v>
      </c>
      <c r="F130" s="156" t="s">
        <v>186</v>
      </c>
      <c r="G130" s="27"/>
      <c r="H130" s="132"/>
      <c r="I130" s="133"/>
      <c r="J130" s="17"/>
      <c r="K130" s="17"/>
      <c r="L130" s="17"/>
      <c r="M130" s="17"/>
      <c r="N130" s="17"/>
      <c r="O130" s="17"/>
      <c r="P130" s="22"/>
      <c r="Q130" s="22"/>
      <c r="R130" s="48"/>
      <c r="S130" s="22"/>
      <c r="T130" s="68"/>
      <c r="U130" s="51"/>
    </row>
    <row r="131" spans="1:21" ht="39" customHeight="1">
      <c r="A131" s="128"/>
      <c r="B131" s="116"/>
      <c r="C131" s="129"/>
      <c r="D131" s="130"/>
      <c r="E131" s="123" t="s">
        <v>69</v>
      </c>
      <c r="F131" s="131"/>
      <c r="G131" s="27"/>
      <c r="H131" s="132"/>
      <c r="I131" s="133"/>
      <c r="J131" s="17"/>
      <c r="K131" s="17"/>
      <c r="L131" s="17"/>
      <c r="M131" s="17"/>
      <c r="N131" s="17"/>
      <c r="O131" s="17"/>
      <c r="P131" s="22"/>
      <c r="Q131" s="22"/>
      <c r="R131" s="48"/>
      <c r="S131" s="22"/>
      <c r="T131" s="70"/>
      <c r="U131" s="51"/>
    </row>
    <row r="132" spans="1:21" s="10" customFormat="1" ht="20.25" customHeight="1">
      <c r="A132" s="128">
        <v>2231</v>
      </c>
      <c r="B132" s="116" t="s">
        <v>82</v>
      </c>
      <c r="C132" s="129">
        <v>3</v>
      </c>
      <c r="D132" s="130">
        <v>1</v>
      </c>
      <c r="E132" s="21" t="s">
        <v>187</v>
      </c>
      <c r="F132" s="156" t="s">
        <v>188</v>
      </c>
      <c r="G132" s="27"/>
      <c r="H132" s="132"/>
      <c r="I132" s="133"/>
      <c r="J132" s="17"/>
      <c r="K132" s="17"/>
      <c r="L132" s="17"/>
      <c r="M132" s="17"/>
      <c r="N132" s="17"/>
      <c r="O132" s="17"/>
      <c r="P132" s="22"/>
      <c r="Q132" s="22"/>
      <c r="R132" s="48"/>
      <c r="S132" s="22"/>
      <c r="T132" s="68"/>
      <c r="U132" s="51"/>
    </row>
    <row r="133" spans="1:21" ht="15.75" customHeight="1">
      <c r="A133" s="128"/>
      <c r="B133" s="116"/>
      <c r="C133" s="129"/>
      <c r="D133" s="130"/>
      <c r="E133" s="123" t="s">
        <v>76</v>
      </c>
      <c r="F133" s="138"/>
      <c r="G133" s="27"/>
      <c r="H133" s="132"/>
      <c r="I133" s="133"/>
      <c r="J133" s="17"/>
      <c r="K133" s="17"/>
      <c r="L133" s="17"/>
      <c r="M133" s="17"/>
      <c r="N133" s="17"/>
      <c r="O133" s="17"/>
      <c r="P133" s="22"/>
      <c r="Q133" s="22"/>
      <c r="R133" s="48"/>
      <c r="S133" s="22"/>
      <c r="T133" s="68"/>
      <c r="U133" s="51"/>
    </row>
    <row r="134" spans="1:21" s="10" customFormat="1" ht="19.5" customHeight="1">
      <c r="A134" s="128"/>
      <c r="B134" s="116"/>
      <c r="C134" s="129"/>
      <c r="D134" s="130"/>
      <c r="E134" s="123" t="s">
        <v>77</v>
      </c>
      <c r="F134" s="138"/>
      <c r="G134" s="27"/>
      <c r="H134" s="132"/>
      <c r="I134" s="133"/>
      <c r="J134" s="17"/>
      <c r="K134" s="17"/>
      <c r="L134" s="17"/>
      <c r="M134" s="17"/>
      <c r="N134" s="17"/>
      <c r="O134" s="17"/>
      <c r="P134" s="22"/>
      <c r="Q134" s="22"/>
      <c r="R134" s="48"/>
      <c r="S134" s="22"/>
      <c r="T134" s="68"/>
      <c r="U134" s="51"/>
    </row>
    <row r="135" spans="1:21" ht="25.5" customHeight="1">
      <c r="A135" s="128"/>
      <c r="B135" s="116"/>
      <c r="C135" s="129"/>
      <c r="D135" s="130"/>
      <c r="E135" s="123" t="s">
        <v>77</v>
      </c>
      <c r="F135" s="138"/>
      <c r="G135" s="27"/>
      <c r="H135" s="132"/>
      <c r="I135" s="133"/>
      <c r="J135" s="17"/>
      <c r="K135" s="17"/>
      <c r="L135" s="17"/>
      <c r="M135" s="17"/>
      <c r="N135" s="17"/>
      <c r="O135" s="17"/>
      <c r="P135" s="22"/>
      <c r="Q135" s="22"/>
      <c r="R135" s="48"/>
      <c r="S135" s="22"/>
      <c r="T135" s="68"/>
      <c r="U135" s="53"/>
    </row>
    <row r="136" spans="1:21" s="10" customFormat="1" ht="16.5" customHeight="1">
      <c r="A136" s="128">
        <v>2240</v>
      </c>
      <c r="B136" s="116" t="s">
        <v>82</v>
      </c>
      <c r="C136" s="129">
        <v>4</v>
      </c>
      <c r="D136" s="130">
        <v>0</v>
      </c>
      <c r="E136" s="21" t="s">
        <v>189</v>
      </c>
      <c r="F136" s="131" t="s">
        <v>190</v>
      </c>
      <c r="G136" s="27"/>
      <c r="H136" s="132"/>
      <c r="I136" s="133"/>
      <c r="J136" s="17"/>
      <c r="K136" s="17"/>
      <c r="L136" s="17"/>
      <c r="M136" s="17"/>
      <c r="N136" s="17"/>
      <c r="O136" s="17"/>
      <c r="P136" s="22"/>
      <c r="Q136" s="22"/>
      <c r="R136" s="48"/>
      <c r="S136" s="22"/>
      <c r="T136" s="68"/>
      <c r="U136" s="51"/>
    </row>
    <row r="137" spans="1:21" ht="18.75" customHeight="1">
      <c r="A137" s="128"/>
      <c r="B137" s="116"/>
      <c r="C137" s="129"/>
      <c r="D137" s="130"/>
      <c r="E137" s="123" t="s">
        <v>69</v>
      </c>
      <c r="F137" s="131"/>
      <c r="G137" s="27"/>
      <c r="H137" s="132"/>
      <c r="I137" s="133"/>
      <c r="J137" s="17"/>
      <c r="K137" s="17"/>
      <c r="L137" s="17"/>
      <c r="M137" s="17"/>
      <c r="N137" s="17"/>
      <c r="O137" s="17"/>
      <c r="P137" s="22"/>
      <c r="Q137" s="22"/>
      <c r="R137" s="48"/>
      <c r="S137" s="22"/>
      <c r="T137" s="70"/>
      <c r="U137" s="53"/>
    </row>
    <row r="138" spans="1:21" ht="33.75" customHeight="1">
      <c r="A138" s="128">
        <v>2241</v>
      </c>
      <c r="B138" s="116" t="s">
        <v>82</v>
      </c>
      <c r="C138" s="129">
        <v>4</v>
      </c>
      <c r="D138" s="130">
        <v>1</v>
      </c>
      <c r="E138" s="21" t="s">
        <v>189</v>
      </c>
      <c r="F138" s="156" t="s">
        <v>190</v>
      </c>
      <c r="G138" s="27"/>
      <c r="H138" s="132"/>
      <c r="I138" s="133"/>
      <c r="J138" s="17"/>
      <c r="K138" s="17"/>
      <c r="L138" s="17"/>
      <c r="M138" s="17"/>
      <c r="N138" s="17"/>
      <c r="O138" s="17"/>
      <c r="P138" s="22"/>
      <c r="Q138" s="22"/>
      <c r="R138" s="48"/>
      <c r="S138" s="22"/>
      <c r="T138" s="68"/>
      <c r="U138" s="51"/>
    </row>
    <row r="139" spans="1:21" ht="33" customHeight="1">
      <c r="A139" s="128"/>
      <c r="B139" s="116"/>
      <c r="C139" s="129"/>
      <c r="D139" s="130"/>
      <c r="E139" s="123" t="s">
        <v>69</v>
      </c>
      <c r="F139" s="131"/>
      <c r="G139" s="27"/>
      <c r="H139" s="132"/>
      <c r="I139" s="133"/>
      <c r="J139" s="17"/>
      <c r="K139" s="17"/>
      <c r="L139" s="17"/>
      <c r="M139" s="17"/>
      <c r="N139" s="17"/>
      <c r="O139" s="17"/>
      <c r="P139" s="22"/>
      <c r="Q139" s="22"/>
      <c r="R139" s="48"/>
      <c r="S139" s="22"/>
      <c r="T139" s="70"/>
      <c r="U139" s="53"/>
    </row>
    <row r="140" spans="1:21" ht="35.25" customHeight="1">
      <c r="A140" s="128">
        <v>2250</v>
      </c>
      <c r="B140" s="116" t="s">
        <v>82</v>
      </c>
      <c r="C140" s="129">
        <v>5</v>
      </c>
      <c r="D140" s="130">
        <v>0</v>
      </c>
      <c r="E140" s="21" t="s">
        <v>191</v>
      </c>
      <c r="F140" s="131" t="s">
        <v>192</v>
      </c>
      <c r="G140" s="23">
        <v>1100.4</v>
      </c>
      <c r="H140" s="24">
        <f>+G140</f>
        <v>1100.4</v>
      </c>
      <c r="I140" s="25"/>
      <c r="J140" s="17" t="s">
        <v>117</v>
      </c>
      <c r="K140" s="17"/>
      <c r="L140" s="17"/>
      <c r="M140" s="17"/>
      <c r="N140" s="17"/>
      <c r="O140" s="17"/>
      <c r="P140" s="20">
        <f>+G140*0.25</f>
        <v>275.1</v>
      </c>
      <c r="Q140" s="20">
        <f>+P140*2</f>
        <v>550.2</v>
      </c>
      <c r="R140" s="47">
        <f>+P140*3</f>
        <v>825.3000000000001</v>
      </c>
      <c r="S140" s="20">
        <f>+P140*4</f>
        <v>1100.4</v>
      </c>
      <c r="T140" s="68"/>
      <c r="U140" s="51"/>
    </row>
    <row r="141" spans="1:21" s="9" customFormat="1" ht="1.5" customHeight="1" hidden="1">
      <c r="A141" s="128"/>
      <c r="B141" s="116"/>
      <c r="C141" s="129"/>
      <c r="D141" s="130"/>
      <c r="E141" s="123" t="s">
        <v>69</v>
      </c>
      <c r="F141" s="131"/>
      <c r="G141" s="23"/>
      <c r="H141" s="24"/>
      <c r="I141" s="133"/>
      <c r="J141" s="17"/>
      <c r="K141" s="17"/>
      <c r="L141" s="17"/>
      <c r="M141" s="17"/>
      <c r="N141" s="17"/>
      <c r="O141" s="17"/>
      <c r="P141" s="22"/>
      <c r="Q141" s="22"/>
      <c r="R141" s="48"/>
      <c r="S141" s="22"/>
      <c r="T141" s="70"/>
      <c r="U141" s="51"/>
    </row>
    <row r="142" spans="1:21" ht="19.5" customHeight="1">
      <c r="A142" s="128">
        <v>2251</v>
      </c>
      <c r="B142" s="116" t="s">
        <v>82</v>
      </c>
      <c r="C142" s="129">
        <v>5</v>
      </c>
      <c r="D142" s="130">
        <v>1</v>
      </c>
      <c r="E142" s="21" t="s">
        <v>191</v>
      </c>
      <c r="F142" s="156" t="s">
        <v>193</v>
      </c>
      <c r="G142" s="23">
        <v>1100.4</v>
      </c>
      <c r="H142" s="24">
        <f>+G142</f>
        <v>1100.4</v>
      </c>
      <c r="I142" s="25"/>
      <c r="J142" s="17" t="s">
        <v>117</v>
      </c>
      <c r="K142" s="17"/>
      <c r="L142" s="17"/>
      <c r="M142" s="17"/>
      <c r="N142" s="17"/>
      <c r="O142" s="17"/>
      <c r="P142" s="20">
        <f>+G142*0.25</f>
        <v>275.1</v>
      </c>
      <c r="Q142" s="20">
        <f>+P142*2</f>
        <v>550.2</v>
      </c>
      <c r="R142" s="47">
        <f>+P142*3</f>
        <v>825.3000000000001</v>
      </c>
      <c r="S142" s="20">
        <f>+P142*4</f>
        <v>1100.4</v>
      </c>
      <c r="T142" s="68"/>
      <c r="U142" s="51"/>
    </row>
    <row r="143" spans="1:21" ht="18" customHeight="1">
      <c r="A143" s="128"/>
      <c r="B143" s="116"/>
      <c r="C143" s="129"/>
      <c r="D143" s="130"/>
      <c r="E143" s="123" t="s">
        <v>76</v>
      </c>
      <c r="F143" s="138"/>
      <c r="G143" s="23"/>
      <c r="H143" s="24"/>
      <c r="I143" s="133"/>
      <c r="J143" s="17"/>
      <c r="K143" s="17"/>
      <c r="L143" s="17"/>
      <c r="M143" s="17"/>
      <c r="N143" s="17"/>
      <c r="O143" s="17"/>
      <c r="P143" s="22"/>
      <c r="Q143" s="22"/>
      <c r="R143" s="48"/>
      <c r="S143" s="22"/>
      <c r="T143" s="68"/>
      <c r="U143" s="51"/>
    </row>
    <row r="144" spans="1:21" s="10" customFormat="1" ht="18" customHeight="1">
      <c r="A144" s="128"/>
      <c r="B144" s="116"/>
      <c r="C144" s="129"/>
      <c r="D144" s="130"/>
      <c r="E144" s="142" t="s">
        <v>420</v>
      </c>
      <c r="F144" s="138"/>
      <c r="G144" s="23">
        <v>1100.4</v>
      </c>
      <c r="H144" s="24">
        <f>+G144</f>
        <v>1100.4</v>
      </c>
      <c r="I144" s="25"/>
      <c r="J144" s="17" t="s">
        <v>117</v>
      </c>
      <c r="K144" s="17"/>
      <c r="L144" s="17"/>
      <c r="M144" s="17"/>
      <c r="N144" s="17"/>
      <c r="O144" s="17"/>
      <c r="P144" s="20">
        <f>+G144*0.25</f>
        <v>275.1</v>
      </c>
      <c r="Q144" s="20">
        <f>+P144*2</f>
        <v>550.2</v>
      </c>
      <c r="R144" s="47">
        <f>+P144*3</f>
        <v>825.3000000000001</v>
      </c>
      <c r="S144" s="20">
        <f>+P144*4</f>
        <v>1100.4</v>
      </c>
      <c r="T144" s="68"/>
      <c r="U144" s="36"/>
    </row>
    <row r="145" spans="1:21" ht="18" customHeight="1">
      <c r="A145" s="128"/>
      <c r="B145" s="116"/>
      <c r="C145" s="129"/>
      <c r="D145" s="130"/>
      <c r="E145" s="155"/>
      <c r="F145" s="138"/>
      <c r="G145" s="27"/>
      <c r="H145" s="132"/>
      <c r="I145" s="25" t="s">
        <v>75</v>
      </c>
      <c r="J145" s="17" t="s">
        <v>117</v>
      </c>
      <c r="K145" s="17"/>
      <c r="L145" s="17"/>
      <c r="M145" s="17"/>
      <c r="N145" s="17"/>
      <c r="O145" s="17"/>
      <c r="P145" s="20"/>
      <c r="Q145" s="20"/>
      <c r="R145" s="47"/>
      <c r="S145" s="20"/>
      <c r="T145" s="68"/>
      <c r="U145" s="51"/>
    </row>
    <row r="146" spans="1:21" ht="32.25" customHeight="1">
      <c r="A146" s="158">
        <v>2300</v>
      </c>
      <c r="B146" s="162" t="s">
        <v>83</v>
      </c>
      <c r="C146" s="129">
        <v>0</v>
      </c>
      <c r="D146" s="130">
        <v>0</v>
      </c>
      <c r="E146" s="163" t="s">
        <v>381</v>
      </c>
      <c r="F146" s="160" t="s">
        <v>194</v>
      </c>
      <c r="G146" s="30"/>
      <c r="H146" s="164"/>
      <c r="I146" s="161"/>
      <c r="J146" s="19"/>
      <c r="K146" s="19"/>
      <c r="L146" s="19"/>
      <c r="M146" s="19"/>
      <c r="N146" s="19"/>
      <c r="O146" s="19"/>
      <c r="P146" s="31"/>
      <c r="Q146" s="31"/>
      <c r="R146" s="49"/>
      <c r="S146" s="31"/>
      <c r="T146" s="73"/>
      <c r="U146" s="51"/>
    </row>
    <row r="147" spans="1:21" ht="24" customHeight="1">
      <c r="A147" s="122"/>
      <c r="B147" s="116"/>
      <c r="C147" s="117"/>
      <c r="D147" s="118"/>
      <c r="E147" s="123" t="s">
        <v>68</v>
      </c>
      <c r="F147" s="124"/>
      <c r="G147" s="125"/>
      <c r="H147" s="126"/>
      <c r="I147" s="127"/>
      <c r="J147" s="17"/>
      <c r="K147" s="17"/>
      <c r="L147" s="17"/>
      <c r="M147" s="17"/>
      <c r="N147" s="17"/>
      <c r="O147" s="17"/>
      <c r="P147" s="22"/>
      <c r="Q147" s="22"/>
      <c r="R147" s="48"/>
      <c r="S147" s="22"/>
      <c r="T147" s="68"/>
      <c r="U147" s="53"/>
    </row>
    <row r="148" spans="1:21" ht="150" hidden="1">
      <c r="A148" s="128">
        <v>2310</v>
      </c>
      <c r="B148" s="162" t="s">
        <v>83</v>
      </c>
      <c r="C148" s="129">
        <v>1</v>
      </c>
      <c r="D148" s="130">
        <v>0</v>
      </c>
      <c r="E148" s="21" t="s">
        <v>56</v>
      </c>
      <c r="F148" s="131" t="s">
        <v>196</v>
      </c>
      <c r="G148" s="27"/>
      <c r="H148" s="132"/>
      <c r="I148" s="133"/>
      <c r="J148" s="17"/>
      <c r="K148" s="17"/>
      <c r="L148" s="17"/>
      <c r="M148" s="17"/>
      <c r="N148" s="17"/>
      <c r="O148" s="17"/>
      <c r="P148" s="22"/>
      <c r="Q148" s="22"/>
      <c r="R148" s="48"/>
      <c r="S148" s="22"/>
      <c r="T148" s="68"/>
      <c r="U148" s="51"/>
    </row>
    <row r="149" spans="1:21" ht="18">
      <c r="A149" s="128"/>
      <c r="B149" s="116"/>
      <c r="C149" s="129"/>
      <c r="D149" s="130"/>
      <c r="E149" s="123" t="s">
        <v>69</v>
      </c>
      <c r="F149" s="131"/>
      <c r="G149" s="27"/>
      <c r="H149" s="132"/>
      <c r="I149" s="133"/>
      <c r="J149" s="17"/>
      <c r="K149" s="17"/>
      <c r="L149" s="17"/>
      <c r="M149" s="17"/>
      <c r="N149" s="17"/>
      <c r="O149" s="17"/>
      <c r="P149" s="22"/>
      <c r="Q149" s="22"/>
      <c r="R149" s="48"/>
      <c r="S149" s="22"/>
      <c r="T149" s="70"/>
      <c r="U149" s="51"/>
    </row>
    <row r="150" spans="1:21" ht="42.75" customHeight="1">
      <c r="A150" s="128">
        <v>2311</v>
      </c>
      <c r="B150" s="162" t="s">
        <v>83</v>
      </c>
      <c r="C150" s="129">
        <v>1</v>
      </c>
      <c r="D150" s="130">
        <v>1</v>
      </c>
      <c r="E150" s="21" t="s">
        <v>195</v>
      </c>
      <c r="F150" s="156" t="s">
        <v>197</v>
      </c>
      <c r="G150" s="27"/>
      <c r="H150" s="132"/>
      <c r="I150" s="133"/>
      <c r="J150" s="17"/>
      <c r="K150" s="17"/>
      <c r="L150" s="17"/>
      <c r="M150" s="17"/>
      <c r="N150" s="17"/>
      <c r="O150" s="17"/>
      <c r="P150" s="22"/>
      <c r="Q150" s="22"/>
      <c r="R150" s="48"/>
      <c r="S150" s="22"/>
      <c r="T150" s="68"/>
      <c r="U150" s="51"/>
    </row>
    <row r="151" spans="1:21" ht="16.5" customHeight="1">
      <c r="A151" s="128"/>
      <c r="B151" s="116"/>
      <c r="C151" s="129"/>
      <c r="D151" s="130"/>
      <c r="E151" s="123" t="s">
        <v>76</v>
      </c>
      <c r="F151" s="138"/>
      <c r="G151" s="27"/>
      <c r="H151" s="132"/>
      <c r="I151" s="133"/>
      <c r="J151" s="17"/>
      <c r="K151" s="17"/>
      <c r="L151" s="17"/>
      <c r="M151" s="17"/>
      <c r="N151" s="17"/>
      <c r="O151" s="17"/>
      <c r="P151" s="22"/>
      <c r="Q151" s="22"/>
      <c r="R151" s="48"/>
      <c r="S151" s="22"/>
      <c r="T151" s="68"/>
      <c r="U151" s="51"/>
    </row>
    <row r="152" spans="1:21" ht="18" hidden="1">
      <c r="A152" s="128"/>
      <c r="B152" s="116"/>
      <c r="C152" s="129"/>
      <c r="D152" s="130"/>
      <c r="E152" s="123" t="s">
        <v>77</v>
      </c>
      <c r="F152" s="138"/>
      <c r="G152" s="27"/>
      <c r="H152" s="132"/>
      <c r="I152" s="133"/>
      <c r="J152" s="17"/>
      <c r="K152" s="17"/>
      <c r="L152" s="17"/>
      <c r="M152" s="17"/>
      <c r="N152" s="17"/>
      <c r="O152" s="17"/>
      <c r="P152" s="22"/>
      <c r="Q152" s="22"/>
      <c r="R152" s="48"/>
      <c r="S152" s="22"/>
      <c r="T152" s="68"/>
      <c r="U152" s="51"/>
    </row>
    <row r="153" spans="1:21" ht="23.25" customHeight="1">
      <c r="A153" s="128"/>
      <c r="B153" s="116"/>
      <c r="C153" s="129"/>
      <c r="D153" s="130"/>
      <c r="E153" s="123" t="s">
        <v>77</v>
      </c>
      <c r="F153" s="138"/>
      <c r="G153" s="27"/>
      <c r="H153" s="132"/>
      <c r="I153" s="133"/>
      <c r="J153" s="17"/>
      <c r="K153" s="17"/>
      <c r="L153" s="17"/>
      <c r="M153" s="17"/>
      <c r="N153" s="17"/>
      <c r="O153" s="17"/>
      <c r="P153" s="22"/>
      <c r="Q153" s="22"/>
      <c r="R153" s="48"/>
      <c r="S153" s="22"/>
      <c r="T153" s="68"/>
      <c r="U153" s="51"/>
    </row>
    <row r="154" spans="1:21" ht="37.5" customHeight="1">
      <c r="A154" s="128">
        <v>2312</v>
      </c>
      <c r="B154" s="162" t="s">
        <v>83</v>
      </c>
      <c r="C154" s="129">
        <v>1</v>
      </c>
      <c r="D154" s="130">
        <v>2</v>
      </c>
      <c r="E154" s="21" t="s">
        <v>57</v>
      </c>
      <c r="F154" s="156"/>
      <c r="G154" s="27"/>
      <c r="H154" s="132"/>
      <c r="I154" s="133"/>
      <c r="J154" s="17"/>
      <c r="K154" s="17"/>
      <c r="L154" s="17"/>
      <c r="M154" s="17"/>
      <c r="N154" s="17"/>
      <c r="O154" s="17"/>
      <c r="P154" s="22"/>
      <c r="Q154" s="22"/>
      <c r="R154" s="48"/>
      <c r="S154" s="22"/>
      <c r="T154" s="68"/>
      <c r="U154" s="51"/>
    </row>
    <row r="155" spans="1:21" ht="16.5" customHeight="1">
      <c r="A155" s="128"/>
      <c r="B155" s="116"/>
      <c r="C155" s="129"/>
      <c r="D155" s="130"/>
      <c r="E155" s="21" t="s">
        <v>76</v>
      </c>
      <c r="F155" s="138"/>
      <c r="G155" s="27"/>
      <c r="H155" s="132"/>
      <c r="I155" s="133"/>
      <c r="J155" s="17"/>
      <c r="K155" s="17"/>
      <c r="L155" s="17"/>
      <c r="M155" s="17"/>
      <c r="N155" s="17"/>
      <c r="O155" s="17"/>
      <c r="P155" s="22"/>
      <c r="Q155" s="22"/>
      <c r="R155" s="48"/>
      <c r="S155" s="22"/>
      <c r="T155" s="68"/>
      <c r="U155" s="51"/>
    </row>
    <row r="156" spans="1:21" ht="18" hidden="1">
      <c r="A156" s="165"/>
      <c r="B156" s="166"/>
      <c r="C156" s="167"/>
      <c r="D156" s="168"/>
      <c r="E156" s="21" t="s">
        <v>77</v>
      </c>
      <c r="F156" s="169"/>
      <c r="G156" s="27"/>
      <c r="H156" s="132"/>
      <c r="I156" s="133"/>
      <c r="J156" s="17"/>
      <c r="K156" s="17"/>
      <c r="L156" s="17"/>
      <c r="M156" s="17"/>
      <c r="N156" s="17"/>
      <c r="O156" s="17"/>
      <c r="P156" s="22"/>
      <c r="Q156" s="22"/>
      <c r="R156" s="48"/>
      <c r="S156" s="22"/>
      <c r="T156" s="68"/>
      <c r="U156" s="51"/>
    </row>
    <row r="157" spans="1:21" ht="18.75" customHeight="1">
      <c r="A157" s="165"/>
      <c r="B157" s="166"/>
      <c r="C157" s="167"/>
      <c r="D157" s="168"/>
      <c r="E157" s="21" t="s">
        <v>77</v>
      </c>
      <c r="F157" s="169"/>
      <c r="G157" s="27"/>
      <c r="H157" s="132"/>
      <c r="I157" s="133"/>
      <c r="J157" s="17"/>
      <c r="K157" s="17"/>
      <c r="L157" s="17"/>
      <c r="M157" s="17"/>
      <c r="N157" s="17"/>
      <c r="O157" s="17"/>
      <c r="P157" s="22"/>
      <c r="Q157" s="22"/>
      <c r="R157" s="48"/>
      <c r="S157" s="22"/>
      <c r="T157" s="68"/>
      <c r="U157" s="51"/>
    </row>
    <row r="158" spans="1:21" s="10" customFormat="1" ht="21.75" customHeight="1">
      <c r="A158" s="165">
        <v>2313</v>
      </c>
      <c r="B158" s="170" t="s">
        <v>83</v>
      </c>
      <c r="C158" s="167">
        <v>1</v>
      </c>
      <c r="D158" s="168">
        <v>3</v>
      </c>
      <c r="E158" s="21" t="s">
        <v>58</v>
      </c>
      <c r="F158" s="171"/>
      <c r="G158" s="27"/>
      <c r="H158" s="132"/>
      <c r="I158" s="133"/>
      <c r="J158" s="17"/>
      <c r="K158" s="17"/>
      <c r="L158" s="17"/>
      <c r="M158" s="17"/>
      <c r="N158" s="17"/>
      <c r="O158" s="17"/>
      <c r="P158" s="22"/>
      <c r="Q158" s="22"/>
      <c r="R158" s="48"/>
      <c r="S158" s="22"/>
      <c r="T158" s="68"/>
      <c r="U158" s="51"/>
    </row>
    <row r="159" spans="1:21" ht="21.75" customHeight="1">
      <c r="A159" s="165"/>
      <c r="B159" s="166"/>
      <c r="C159" s="167"/>
      <c r="D159" s="168"/>
      <c r="E159" s="21" t="s">
        <v>76</v>
      </c>
      <c r="F159" s="169"/>
      <c r="G159" s="27"/>
      <c r="H159" s="132"/>
      <c r="I159" s="133"/>
      <c r="J159" s="17"/>
      <c r="K159" s="17"/>
      <c r="L159" s="17"/>
      <c r="M159" s="17"/>
      <c r="N159" s="17"/>
      <c r="O159" s="17"/>
      <c r="P159" s="22"/>
      <c r="Q159" s="22"/>
      <c r="R159" s="48"/>
      <c r="S159" s="22"/>
      <c r="T159" s="68"/>
      <c r="U159" s="51"/>
    </row>
    <row r="160" spans="1:21" ht="25.5" customHeight="1">
      <c r="A160" s="165"/>
      <c r="B160" s="166"/>
      <c r="C160" s="167"/>
      <c r="D160" s="168"/>
      <c r="E160" s="21" t="s">
        <v>77</v>
      </c>
      <c r="F160" s="169"/>
      <c r="G160" s="27"/>
      <c r="H160" s="132"/>
      <c r="I160" s="133"/>
      <c r="J160" s="17"/>
      <c r="K160" s="17"/>
      <c r="L160" s="17"/>
      <c r="M160" s="17"/>
      <c r="N160" s="17"/>
      <c r="O160" s="17"/>
      <c r="P160" s="22"/>
      <c r="Q160" s="22"/>
      <c r="R160" s="48"/>
      <c r="S160" s="22"/>
      <c r="T160" s="68"/>
      <c r="U160" s="51"/>
    </row>
    <row r="161" spans="1:21" ht="15" customHeight="1">
      <c r="A161" s="165"/>
      <c r="B161" s="166"/>
      <c r="C161" s="167"/>
      <c r="D161" s="168"/>
      <c r="E161" s="21" t="s">
        <v>77</v>
      </c>
      <c r="F161" s="169"/>
      <c r="G161" s="27"/>
      <c r="H161" s="132"/>
      <c r="I161" s="133"/>
      <c r="J161" s="17"/>
      <c r="K161" s="17"/>
      <c r="L161" s="17"/>
      <c r="M161" s="17"/>
      <c r="N161" s="17"/>
      <c r="O161" s="17"/>
      <c r="P161" s="22"/>
      <c r="Q161" s="22"/>
      <c r="R161" s="48"/>
      <c r="S161" s="22"/>
      <c r="T161" s="68"/>
      <c r="U161" s="53"/>
    </row>
    <row r="162" spans="1:21" ht="324" hidden="1">
      <c r="A162" s="165">
        <v>2320</v>
      </c>
      <c r="B162" s="170" t="s">
        <v>83</v>
      </c>
      <c r="C162" s="167">
        <v>2</v>
      </c>
      <c r="D162" s="168">
        <v>0</v>
      </c>
      <c r="E162" s="21" t="s">
        <v>59</v>
      </c>
      <c r="F162" s="172" t="s">
        <v>198</v>
      </c>
      <c r="G162" s="27"/>
      <c r="H162" s="132"/>
      <c r="I162" s="133"/>
      <c r="J162" s="17"/>
      <c r="K162" s="17"/>
      <c r="L162" s="17"/>
      <c r="M162" s="17"/>
      <c r="N162" s="17"/>
      <c r="O162" s="17"/>
      <c r="P162" s="22"/>
      <c r="Q162" s="22"/>
      <c r="R162" s="48"/>
      <c r="S162" s="22"/>
      <c r="T162" s="68"/>
      <c r="U162" s="51"/>
    </row>
    <row r="163" spans="1:21" ht="21" customHeight="1">
      <c r="A163" s="165"/>
      <c r="B163" s="166"/>
      <c r="C163" s="167"/>
      <c r="D163" s="168"/>
      <c r="E163" s="21" t="s">
        <v>69</v>
      </c>
      <c r="F163" s="172"/>
      <c r="G163" s="27"/>
      <c r="H163" s="132"/>
      <c r="I163" s="133"/>
      <c r="J163" s="17"/>
      <c r="K163" s="17"/>
      <c r="L163" s="17"/>
      <c r="M163" s="17"/>
      <c r="N163" s="17"/>
      <c r="O163" s="17"/>
      <c r="P163" s="22"/>
      <c r="Q163" s="22"/>
      <c r="R163" s="48"/>
      <c r="S163" s="22"/>
      <c r="T163" s="70"/>
      <c r="U163" s="51"/>
    </row>
    <row r="164" spans="1:21" s="10" customFormat="1" ht="19.5" customHeight="1">
      <c r="A164" s="165">
        <v>2321</v>
      </c>
      <c r="B164" s="170" t="s">
        <v>83</v>
      </c>
      <c r="C164" s="167">
        <v>2</v>
      </c>
      <c r="D164" s="168">
        <v>1</v>
      </c>
      <c r="E164" s="21" t="s">
        <v>60</v>
      </c>
      <c r="F164" s="171" t="s">
        <v>199</v>
      </c>
      <c r="G164" s="27"/>
      <c r="H164" s="132"/>
      <c r="I164" s="133"/>
      <c r="J164" s="17"/>
      <c r="K164" s="17"/>
      <c r="L164" s="17"/>
      <c r="M164" s="17"/>
      <c r="N164" s="17"/>
      <c r="O164" s="17"/>
      <c r="P164" s="22"/>
      <c r="Q164" s="22"/>
      <c r="R164" s="48"/>
      <c r="S164" s="22"/>
      <c r="T164" s="68"/>
      <c r="U164" s="51"/>
    </row>
    <row r="165" spans="1:21" ht="22.5" customHeight="1">
      <c r="A165" s="165"/>
      <c r="B165" s="166"/>
      <c r="C165" s="167"/>
      <c r="D165" s="168"/>
      <c r="E165" s="21" t="s">
        <v>76</v>
      </c>
      <c r="F165" s="169"/>
      <c r="G165" s="27"/>
      <c r="H165" s="132"/>
      <c r="I165" s="133"/>
      <c r="J165" s="17"/>
      <c r="K165" s="17"/>
      <c r="L165" s="17"/>
      <c r="M165" s="17"/>
      <c r="N165" s="17"/>
      <c r="O165" s="17"/>
      <c r="P165" s="22"/>
      <c r="Q165" s="22"/>
      <c r="R165" s="48"/>
      <c r="S165" s="22"/>
      <c r="T165" s="68"/>
      <c r="U165" s="51"/>
    </row>
    <row r="166" spans="1:21" ht="38.25" customHeight="1">
      <c r="A166" s="165"/>
      <c r="B166" s="166"/>
      <c r="C166" s="167"/>
      <c r="D166" s="168"/>
      <c r="E166" s="21" t="s">
        <v>77</v>
      </c>
      <c r="F166" s="169"/>
      <c r="G166" s="27"/>
      <c r="H166" s="132"/>
      <c r="I166" s="133"/>
      <c r="J166" s="17"/>
      <c r="K166" s="17"/>
      <c r="L166" s="17"/>
      <c r="M166" s="17"/>
      <c r="N166" s="17"/>
      <c r="O166" s="17"/>
      <c r="P166" s="22"/>
      <c r="Q166" s="22"/>
      <c r="R166" s="48"/>
      <c r="S166" s="22"/>
      <c r="T166" s="68"/>
      <c r="U166" s="51"/>
    </row>
    <row r="167" spans="1:21" ht="15.75" customHeight="1">
      <c r="A167" s="165"/>
      <c r="B167" s="166"/>
      <c r="C167" s="167"/>
      <c r="D167" s="168"/>
      <c r="E167" s="21" t="s">
        <v>77</v>
      </c>
      <c r="F167" s="169"/>
      <c r="G167" s="27"/>
      <c r="H167" s="132"/>
      <c r="I167" s="133"/>
      <c r="J167" s="17"/>
      <c r="K167" s="17"/>
      <c r="L167" s="17"/>
      <c r="M167" s="17"/>
      <c r="N167" s="17"/>
      <c r="O167" s="17"/>
      <c r="P167" s="22"/>
      <c r="Q167" s="22"/>
      <c r="R167" s="48"/>
      <c r="S167" s="22"/>
      <c r="T167" s="68"/>
      <c r="U167" s="53"/>
    </row>
    <row r="168" spans="1:21" ht="144" hidden="1">
      <c r="A168" s="165">
        <v>2330</v>
      </c>
      <c r="B168" s="170" t="s">
        <v>83</v>
      </c>
      <c r="C168" s="167">
        <v>3</v>
      </c>
      <c r="D168" s="168">
        <v>0</v>
      </c>
      <c r="E168" s="21" t="s">
        <v>61</v>
      </c>
      <c r="F168" s="172" t="s">
        <v>200</v>
      </c>
      <c r="G168" s="27"/>
      <c r="H168" s="132"/>
      <c r="I168" s="133"/>
      <c r="J168" s="17"/>
      <c r="K168" s="17"/>
      <c r="L168" s="17"/>
      <c r="M168" s="17"/>
      <c r="N168" s="17"/>
      <c r="O168" s="17"/>
      <c r="P168" s="22"/>
      <c r="Q168" s="22"/>
      <c r="R168" s="48"/>
      <c r="S168" s="22"/>
      <c r="T168" s="68"/>
      <c r="U168" s="51"/>
    </row>
    <row r="169" spans="1:21" ht="18">
      <c r="A169" s="165"/>
      <c r="B169" s="166"/>
      <c r="C169" s="167"/>
      <c r="D169" s="168"/>
      <c r="E169" s="21" t="s">
        <v>69</v>
      </c>
      <c r="F169" s="172"/>
      <c r="G169" s="27"/>
      <c r="H169" s="132"/>
      <c r="I169" s="133"/>
      <c r="J169" s="17"/>
      <c r="K169" s="17"/>
      <c r="L169" s="17"/>
      <c r="M169" s="17"/>
      <c r="N169" s="17"/>
      <c r="O169" s="17"/>
      <c r="P169" s="22"/>
      <c r="Q169" s="22"/>
      <c r="R169" s="48"/>
      <c r="S169" s="22"/>
      <c r="T169" s="70"/>
      <c r="U169" s="51"/>
    </row>
    <row r="170" spans="1:21" ht="39" customHeight="1">
      <c r="A170" s="165">
        <v>2331</v>
      </c>
      <c r="B170" s="170" t="s">
        <v>83</v>
      </c>
      <c r="C170" s="167">
        <v>3</v>
      </c>
      <c r="D170" s="168">
        <v>1</v>
      </c>
      <c r="E170" s="21" t="s">
        <v>201</v>
      </c>
      <c r="F170" s="171" t="s">
        <v>202</v>
      </c>
      <c r="G170" s="27"/>
      <c r="H170" s="132"/>
      <c r="I170" s="133"/>
      <c r="J170" s="17"/>
      <c r="K170" s="17"/>
      <c r="L170" s="17"/>
      <c r="M170" s="17"/>
      <c r="N170" s="17"/>
      <c r="O170" s="17"/>
      <c r="P170" s="22"/>
      <c r="Q170" s="22"/>
      <c r="R170" s="48"/>
      <c r="S170" s="22"/>
      <c r="T170" s="68"/>
      <c r="U170" s="51"/>
    </row>
    <row r="171" spans="1:21" ht="36">
      <c r="A171" s="165"/>
      <c r="B171" s="166"/>
      <c r="C171" s="167"/>
      <c r="D171" s="168"/>
      <c r="E171" s="21" t="s">
        <v>76</v>
      </c>
      <c r="F171" s="169"/>
      <c r="G171" s="27"/>
      <c r="H171" s="132"/>
      <c r="I171" s="133"/>
      <c r="J171" s="17"/>
      <c r="K171" s="17"/>
      <c r="L171" s="17"/>
      <c r="M171" s="17"/>
      <c r="N171" s="17"/>
      <c r="O171" s="17"/>
      <c r="P171" s="22"/>
      <c r="Q171" s="22"/>
      <c r="R171" s="48"/>
      <c r="S171" s="22"/>
      <c r="T171" s="68"/>
      <c r="U171" s="51"/>
    </row>
    <row r="172" spans="1:21" ht="18" hidden="1">
      <c r="A172" s="165"/>
      <c r="B172" s="166"/>
      <c r="C172" s="167"/>
      <c r="D172" s="168"/>
      <c r="E172" s="21" t="s">
        <v>77</v>
      </c>
      <c r="F172" s="169"/>
      <c r="G172" s="27"/>
      <c r="H172" s="132"/>
      <c r="I172" s="133"/>
      <c r="J172" s="17"/>
      <c r="K172" s="17"/>
      <c r="L172" s="17"/>
      <c r="M172" s="17"/>
      <c r="N172" s="17"/>
      <c r="O172" s="17"/>
      <c r="P172" s="22"/>
      <c r="Q172" s="22"/>
      <c r="R172" s="48"/>
      <c r="S172" s="22"/>
      <c r="T172" s="68"/>
      <c r="U172" s="51"/>
    </row>
    <row r="173" spans="1:21" ht="18">
      <c r="A173" s="165"/>
      <c r="B173" s="166"/>
      <c r="C173" s="167"/>
      <c r="D173" s="168"/>
      <c r="E173" s="21" t="s">
        <v>77</v>
      </c>
      <c r="F173" s="169"/>
      <c r="G173" s="27"/>
      <c r="H173" s="132"/>
      <c r="I173" s="133"/>
      <c r="J173" s="17"/>
      <c r="K173" s="17"/>
      <c r="L173" s="17"/>
      <c r="M173" s="17"/>
      <c r="N173" s="17"/>
      <c r="O173" s="17"/>
      <c r="P173" s="22"/>
      <c r="Q173" s="22"/>
      <c r="R173" s="48"/>
      <c r="S173" s="22"/>
      <c r="T173" s="68"/>
      <c r="U173" s="51"/>
    </row>
    <row r="174" spans="1:21" s="10" customFormat="1" ht="20.25" customHeight="1">
      <c r="A174" s="165">
        <v>2332</v>
      </c>
      <c r="B174" s="170" t="s">
        <v>83</v>
      </c>
      <c r="C174" s="167">
        <v>3</v>
      </c>
      <c r="D174" s="168">
        <v>2</v>
      </c>
      <c r="E174" s="21" t="s">
        <v>62</v>
      </c>
      <c r="F174" s="171"/>
      <c r="G174" s="27"/>
      <c r="H174" s="132"/>
      <c r="I174" s="133"/>
      <c r="J174" s="17"/>
      <c r="K174" s="17"/>
      <c r="L174" s="17"/>
      <c r="M174" s="17"/>
      <c r="N174" s="17"/>
      <c r="O174" s="17"/>
      <c r="P174" s="22"/>
      <c r="Q174" s="22"/>
      <c r="R174" s="48"/>
      <c r="S174" s="22"/>
      <c r="T174" s="68"/>
      <c r="U174" s="51"/>
    </row>
    <row r="175" spans="1:21" ht="36">
      <c r="A175" s="165"/>
      <c r="B175" s="166"/>
      <c r="C175" s="167"/>
      <c r="D175" s="168"/>
      <c r="E175" s="21" t="s">
        <v>76</v>
      </c>
      <c r="F175" s="169"/>
      <c r="G175" s="27"/>
      <c r="H175" s="132"/>
      <c r="I175" s="133"/>
      <c r="J175" s="17"/>
      <c r="K175" s="17"/>
      <c r="L175" s="17"/>
      <c r="M175" s="17"/>
      <c r="N175" s="17"/>
      <c r="O175" s="17"/>
      <c r="P175" s="22"/>
      <c r="Q175" s="22"/>
      <c r="R175" s="48"/>
      <c r="S175" s="22"/>
      <c r="T175" s="68"/>
      <c r="U175" s="51"/>
    </row>
    <row r="176" spans="1:21" ht="40.5" customHeight="1">
      <c r="A176" s="165"/>
      <c r="B176" s="166"/>
      <c r="C176" s="167"/>
      <c r="D176" s="168"/>
      <c r="E176" s="21" t="s">
        <v>77</v>
      </c>
      <c r="F176" s="169"/>
      <c r="G176" s="27"/>
      <c r="H176" s="132"/>
      <c r="I176" s="133"/>
      <c r="J176" s="17"/>
      <c r="K176" s="17"/>
      <c r="L176" s="17"/>
      <c r="M176" s="17"/>
      <c r="N176" s="17"/>
      <c r="O176" s="17"/>
      <c r="P176" s="22"/>
      <c r="Q176" s="22"/>
      <c r="R176" s="48"/>
      <c r="S176" s="22"/>
      <c r="T176" s="68"/>
      <c r="U176" s="51"/>
    </row>
    <row r="177" spans="1:21" ht="15.75" customHeight="1">
      <c r="A177" s="165"/>
      <c r="B177" s="166"/>
      <c r="C177" s="167"/>
      <c r="D177" s="168"/>
      <c r="E177" s="21" t="s">
        <v>77</v>
      </c>
      <c r="F177" s="169"/>
      <c r="G177" s="27"/>
      <c r="H177" s="132"/>
      <c r="I177" s="133"/>
      <c r="J177" s="17"/>
      <c r="K177" s="17"/>
      <c r="L177" s="17"/>
      <c r="M177" s="17"/>
      <c r="N177" s="17"/>
      <c r="O177" s="17"/>
      <c r="P177" s="22"/>
      <c r="Q177" s="22"/>
      <c r="R177" s="48"/>
      <c r="S177" s="22"/>
      <c r="T177" s="68"/>
      <c r="U177" s="53"/>
    </row>
    <row r="178" spans="1:21" ht="18" hidden="1">
      <c r="A178" s="165">
        <v>2340</v>
      </c>
      <c r="B178" s="170" t="s">
        <v>83</v>
      </c>
      <c r="C178" s="167">
        <v>4</v>
      </c>
      <c r="D178" s="168">
        <v>0</v>
      </c>
      <c r="E178" s="21" t="s">
        <v>63</v>
      </c>
      <c r="F178" s="171"/>
      <c r="G178" s="27"/>
      <c r="H178" s="132"/>
      <c r="I178" s="133"/>
      <c r="J178" s="17"/>
      <c r="K178" s="17"/>
      <c r="L178" s="17"/>
      <c r="M178" s="17"/>
      <c r="N178" s="17"/>
      <c r="O178" s="17"/>
      <c r="P178" s="22"/>
      <c r="Q178" s="22"/>
      <c r="R178" s="48"/>
      <c r="S178" s="22"/>
      <c r="T178" s="68"/>
      <c r="U178" s="51"/>
    </row>
    <row r="179" spans="1:21" ht="25.5" customHeight="1">
      <c r="A179" s="165"/>
      <c r="B179" s="166"/>
      <c r="C179" s="167"/>
      <c r="D179" s="168"/>
      <c r="E179" s="21" t="s">
        <v>69</v>
      </c>
      <c r="F179" s="172"/>
      <c r="G179" s="27"/>
      <c r="H179" s="132"/>
      <c r="I179" s="133"/>
      <c r="J179" s="17"/>
      <c r="K179" s="17"/>
      <c r="L179" s="17"/>
      <c r="M179" s="17"/>
      <c r="N179" s="17"/>
      <c r="O179" s="17"/>
      <c r="P179" s="22"/>
      <c r="Q179" s="22"/>
      <c r="R179" s="48"/>
      <c r="S179" s="22"/>
      <c r="T179" s="70"/>
      <c r="U179" s="51"/>
    </row>
    <row r="180" spans="1:21" s="10" customFormat="1" ht="17.25" customHeight="1">
      <c r="A180" s="165">
        <v>2341</v>
      </c>
      <c r="B180" s="170" t="s">
        <v>83</v>
      </c>
      <c r="C180" s="167">
        <v>4</v>
      </c>
      <c r="D180" s="168">
        <v>1</v>
      </c>
      <c r="E180" s="21" t="s">
        <v>63</v>
      </c>
      <c r="F180" s="171"/>
      <c r="G180" s="27"/>
      <c r="H180" s="132"/>
      <c r="I180" s="133"/>
      <c r="J180" s="17"/>
      <c r="K180" s="17"/>
      <c r="L180" s="17"/>
      <c r="M180" s="17"/>
      <c r="N180" s="17"/>
      <c r="O180" s="17"/>
      <c r="P180" s="22"/>
      <c r="Q180" s="22"/>
      <c r="R180" s="48"/>
      <c r="S180" s="22"/>
      <c r="T180" s="68"/>
      <c r="U180" s="51"/>
    </row>
    <row r="181" spans="1:21" ht="24" customHeight="1">
      <c r="A181" s="165"/>
      <c r="B181" s="166"/>
      <c r="C181" s="167"/>
      <c r="D181" s="168"/>
      <c r="E181" s="21" t="s">
        <v>76</v>
      </c>
      <c r="F181" s="169"/>
      <c r="G181" s="27"/>
      <c r="H181" s="132"/>
      <c r="I181" s="133"/>
      <c r="J181" s="17"/>
      <c r="K181" s="17"/>
      <c r="L181" s="17"/>
      <c r="M181" s="17"/>
      <c r="N181" s="17"/>
      <c r="O181" s="17"/>
      <c r="P181" s="22"/>
      <c r="Q181" s="22"/>
      <c r="R181" s="48"/>
      <c r="S181" s="22"/>
      <c r="T181" s="68"/>
      <c r="U181" s="51"/>
    </row>
    <row r="182" spans="1:21" ht="21" customHeight="1">
      <c r="A182" s="165"/>
      <c r="B182" s="166"/>
      <c r="C182" s="167"/>
      <c r="D182" s="168"/>
      <c r="E182" s="21" t="s">
        <v>77</v>
      </c>
      <c r="F182" s="169"/>
      <c r="G182" s="27"/>
      <c r="H182" s="132"/>
      <c r="I182" s="133"/>
      <c r="J182" s="17"/>
      <c r="K182" s="17"/>
      <c r="L182" s="17"/>
      <c r="M182" s="17"/>
      <c r="N182" s="17"/>
      <c r="O182" s="17"/>
      <c r="P182" s="22"/>
      <c r="Q182" s="22"/>
      <c r="R182" s="48"/>
      <c r="S182" s="22"/>
      <c r="T182" s="68"/>
      <c r="U182" s="51"/>
    </row>
    <row r="183" spans="1:21" ht="42.75" customHeight="1">
      <c r="A183" s="165"/>
      <c r="B183" s="166"/>
      <c r="C183" s="167"/>
      <c r="D183" s="168"/>
      <c r="E183" s="21" t="s">
        <v>77</v>
      </c>
      <c r="F183" s="169"/>
      <c r="G183" s="27"/>
      <c r="H183" s="132"/>
      <c r="I183" s="133"/>
      <c r="J183" s="17"/>
      <c r="K183" s="17"/>
      <c r="L183" s="17"/>
      <c r="M183" s="17"/>
      <c r="N183" s="17"/>
      <c r="O183" s="17"/>
      <c r="P183" s="22"/>
      <c r="Q183" s="22"/>
      <c r="R183" s="48"/>
      <c r="S183" s="22"/>
      <c r="T183" s="68"/>
      <c r="U183" s="53"/>
    </row>
    <row r="184" spans="1:21" ht="108" hidden="1">
      <c r="A184" s="165">
        <v>2350</v>
      </c>
      <c r="B184" s="170" t="s">
        <v>83</v>
      </c>
      <c r="C184" s="167">
        <v>5</v>
      </c>
      <c r="D184" s="168">
        <v>0</v>
      </c>
      <c r="E184" s="21" t="s">
        <v>203</v>
      </c>
      <c r="F184" s="172" t="s">
        <v>204</v>
      </c>
      <c r="G184" s="27"/>
      <c r="H184" s="132"/>
      <c r="I184" s="133"/>
      <c r="J184" s="17"/>
      <c r="K184" s="17"/>
      <c r="L184" s="17"/>
      <c r="M184" s="17"/>
      <c r="N184" s="17"/>
      <c r="O184" s="17"/>
      <c r="P184" s="22"/>
      <c r="Q184" s="22"/>
      <c r="R184" s="48"/>
      <c r="S184" s="22"/>
      <c r="T184" s="68"/>
      <c r="U184" s="51"/>
    </row>
    <row r="185" spans="1:21" ht="24.75" customHeight="1">
      <c r="A185" s="165"/>
      <c r="B185" s="166"/>
      <c r="C185" s="167"/>
      <c r="D185" s="168"/>
      <c r="E185" s="21" t="s">
        <v>69</v>
      </c>
      <c r="F185" s="172"/>
      <c r="G185" s="27"/>
      <c r="H185" s="132"/>
      <c r="I185" s="133"/>
      <c r="J185" s="17"/>
      <c r="K185" s="17"/>
      <c r="L185" s="17"/>
      <c r="M185" s="17"/>
      <c r="N185" s="17"/>
      <c r="O185" s="17"/>
      <c r="P185" s="22"/>
      <c r="Q185" s="22"/>
      <c r="R185" s="48"/>
      <c r="S185" s="22"/>
      <c r="T185" s="70"/>
      <c r="U185" s="51"/>
    </row>
    <row r="186" spans="1:21" s="10" customFormat="1" ht="18.75" customHeight="1">
      <c r="A186" s="165">
        <v>2351</v>
      </c>
      <c r="B186" s="170" t="s">
        <v>83</v>
      </c>
      <c r="C186" s="167">
        <v>5</v>
      </c>
      <c r="D186" s="168">
        <v>1</v>
      </c>
      <c r="E186" s="21" t="s">
        <v>205</v>
      </c>
      <c r="F186" s="171" t="s">
        <v>204</v>
      </c>
      <c r="G186" s="27"/>
      <c r="H186" s="132"/>
      <c r="I186" s="133"/>
      <c r="J186" s="17"/>
      <c r="K186" s="17"/>
      <c r="L186" s="17"/>
      <c r="M186" s="17"/>
      <c r="N186" s="17"/>
      <c r="O186" s="17"/>
      <c r="P186" s="22"/>
      <c r="Q186" s="22"/>
      <c r="R186" s="48"/>
      <c r="S186" s="22"/>
      <c r="T186" s="68"/>
      <c r="U186" s="51"/>
    </row>
    <row r="187" spans="1:21" ht="38.25" customHeight="1">
      <c r="A187" s="165"/>
      <c r="B187" s="166"/>
      <c r="C187" s="167"/>
      <c r="D187" s="168"/>
      <c r="E187" s="21" t="s">
        <v>76</v>
      </c>
      <c r="F187" s="169"/>
      <c r="G187" s="27"/>
      <c r="H187" s="132"/>
      <c r="I187" s="133"/>
      <c r="J187" s="17"/>
      <c r="K187" s="17"/>
      <c r="L187" s="17"/>
      <c r="M187" s="17"/>
      <c r="N187" s="17"/>
      <c r="O187" s="17"/>
      <c r="P187" s="22"/>
      <c r="Q187" s="22"/>
      <c r="R187" s="48"/>
      <c r="S187" s="22"/>
      <c r="T187" s="68"/>
      <c r="U187" s="51"/>
    </row>
    <row r="188" spans="1:21" ht="36.75" customHeight="1">
      <c r="A188" s="165"/>
      <c r="B188" s="166"/>
      <c r="C188" s="167"/>
      <c r="D188" s="168"/>
      <c r="E188" s="21" t="s">
        <v>77</v>
      </c>
      <c r="F188" s="169"/>
      <c r="G188" s="27"/>
      <c r="H188" s="132"/>
      <c r="I188" s="133"/>
      <c r="J188" s="17"/>
      <c r="K188" s="17"/>
      <c r="L188" s="17"/>
      <c r="M188" s="17"/>
      <c r="N188" s="17"/>
      <c r="O188" s="17"/>
      <c r="P188" s="22"/>
      <c r="Q188" s="22"/>
      <c r="R188" s="48"/>
      <c r="S188" s="22"/>
      <c r="T188" s="68"/>
      <c r="U188" s="51"/>
    </row>
    <row r="189" spans="1:21" ht="48.75" customHeight="1">
      <c r="A189" s="165"/>
      <c r="B189" s="166"/>
      <c r="C189" s="167"/>
      <c r="D189" s="168"/>
      <c r="E189" s="21" t="s">
        <v>77</v>
      </c>
      <c r="F189" s="169"/>
      <c r="G189" s="27"/>
      <c r="H189" s="132"/>
      <c r="I189" s="133"/>
      <c r="J189" s="17"/>
      <c r="K189" s="17"/>
      <c r="L189" s="17"/>
      <c r="M189" s="17"/>
      <c r="N189" s="17"/>
      <c r="O189" s="17"/>
      <c r="P189" s="22"/>
      <c r="Q189" s="22"/>
      <c r="R189" s="48"/>
      <c r="S189" s="22"/>
      <c r="T189" s="68"/>
      <c r="U189" s="53"/>
    </row>
    <row r="190" spans="1:21" ht="360" hidden="1">
      <c r="A190" s="165">
        <v>2360</v>
      </c>
      <c r="B190" s="170" t="s">
        <v>83</v>
      </c>
      <c r="C190" s="167">
        <v>6</v>
      </c>
      <c r="D190" s="168">
        <v>0</v>
      </c>
      <c r="E190" s="21" t="s">
        <v>73</v>
      </c>
      <c r="F190" s="172" t="s">
        <v>206</v>
      </c>
      <c r="G190" s="27"/>
      <c r="H190" s="132"/>
      <c r="I190" s="133"/>
      <c r="J190" s="17"/>
      <c r="K190" s="17"/>
      <c r="L190" s="17"/>
      <c r="M190" s="17"/>
      <c r="N190" s="17"/>
      <c r="O190" s="17"/>
      <c r="P190" s="22"/>
      <c r="Q190" s="22"/>
      <c r="R190" s="48"/>
      <c r="S190" s="22"/>
      <c r="T190" s="68"/>
      <c r="U190" s="51"/>
    </row>
    <row r="191" spans="1:21" ht="22.5" customHeight="1">
      <c r="A191" s="165"/>
      <c r="B191" s="166"/>
      <c r="C191" s="167"/>
      <c r="D191" s="168"/>
      <c r="E191" s="21" t="s">
        <v>69</v>
      </c>
      <c r="F191" s="172"/>
      <c r="G191" s="27"/>
      <c r="H191" s="132"/>
      <c r="I191" s="133"/>
      <c r="J191" s="17"/>
      <c r="K191" s="17"/>
      <c r="L191" s="17"/>
      <c r="M191" s="17"/>
      <c r="N191" s="17"/>
      <c r="O191" s="17"/>
      <c r="P191" s="22"/>
      <c r="Q191" s="22"/>
      <c r="R191" s="48"/>
      <c r="S191" s="22"/>
      <c r="T191" s="70"/>
      <c r="U191" s="51"/>
    </row>
    <row r="192" spans="1:21" s="10" customFormat="1" ht="20.25" customHeight="1">
      <c r="A192" s="165">
        <v>2361</v>
      </c>
      <c r="B192" s="170" t="s">
        <v>83</v>
      </c>
      <c r="C192" s="167">
        <v>6</v>
      </c>
      <c r="D192" s="168">
        <v>1</v>
      </c>
      <c r="E192" s="21" t="s">
        <v>73</v>
      </c>
      <c r="F192" s="171" t="s">
        <v>207</v>
      </c>
      <c r="G192" s="27"/>
      <c r="H192" s="132"/>
      <c r="I192" s="133"/>
      <c r="J192" s="17"/>
      <c r="K192" s="17"/>
      <c r="L192" s="17"/>
      <c r="M192" s="17"/>
      <c r="N192" s="17"/>
      <c r="O192" s="17"/>
      <c r="P192" s="22"/>
      <c r="Q192" s="22"/>
      <c r="R192" s="48"/>
      <c r="S192" s="22"/>
      <c r="T192" s="68"/>
      <c r="U192" s="51"/>
    </row>
    <row r="193" spans="1:21" ht="20.25" customHeight="1">
      <c r="A193" s="165"/>
      <c r="B193" s="166"/>
      <c r="C193" s="167"/>
      <c r="D193" s="168"/>
      <c r="E193" s="21" t="s">
        <v>76</v>
      </c>
      <c r="F193" s="169"/>
      <c r="G193" s="27"/>
      <c r="H193" s="132"/>
      <c r="I193" s="133"/>
      <c r="J193" s="17"/>
      <c r="K193" s="17"/>
      <c r="L193" s="17"/>
      <c r="M193" s="17"/>
      <c r="N193" s="17"/>
      <c r="O193" s="17"/>
      <c r="P193" s="22"/>
      <c r="Q193" s="22"/>
      <c r="R193" s="48"/>
      <c r="S193" s="22"/>
      <c r="T193" s="68"/>
      <c r="U193" s="51"/>
    </row>
    <row r="194" spans="1:21" ht="39.75" customHeight="1">
      <c r="A194" s="165"/>
      <c r="B194" s="166"/>
      <c r="C194" s="167"/>
      <c r="D194" s="168"/>
      <c r="E194" s="21" t="s">
        <v>77</v>
      </c>
      <c r="F194" s="169"/>
      <c r="G194" s="27"/>
      <c r="H194" s="132"/>
      <c r="I194" s="133"/>
      <c r="J194" s="17"/>
      <c r="K194" s="17"/>
      <c r="L194" s="17"/>
      <c r="M194" s="17"/>
      <c r="N194" s="17"/>
      <c r="O194" s="17"/>
      <c r="P194" s="22"/>
      <c r="Q194" s="22"/>
      <c r="R194" s="48"/>
      <c r="S194" s="22"/>
      <c r="T194" s="68"/>
      <c r="U194" s="51"/>
    </row>
    <row r="195" spans="1:21" ht="16.5" customHeight="1">
      <c r="A195" s="165"/>
      <c r="B195" s="166"/>
      <c r="C195" s="167"/>
      <c r="D195" s="168"/>
      <c r="E195" s="21" t="s">
        <v>77</v>
      </c>
      <c r="F195" s="169"/>
      <c r="G195" s="27"/>
      <c r="H195" s="132"/>
      <c r="I195" s="133"/>
      <c r="J195" s="17"/>
      <c r="K195" s="17"/>
      <c r="L195" s="17"/>
      <c r="M195" s="17"/>
      <c r="N195" s="17"/>
      <c r="O195" s="17"/>
      <c r="P195" s="22"/>
      <c r="Q195" s="22"/>
      <c r="R195" s="48"/>
      <c r="S195" s="22"/>
      <c r="T195" s="68"/>
      <c r="U195" s="53"/>
    </row>
    <row r="196" spans="1:21" ht="409.5" hidden="1">
      <c r="A196" s="165">
        <v>2370</v>
      </c>
      <c r="B196" s="170" t="s">
        <v>83</v>
      </c>
      <c r="C196" s="167">
        <v>7</v>
      </c>
      <c r="D196" s="168">
        <v>0</v>
      </c>
      <c r="E196" s="21" t="s">
        <v>74</v>
      </c>
      <c r="F196" s="172" t="s">
        <v>208</v>
      </c>
      <c r="G196" s="27"/>
      <c r="H196" s="132"/>
      <c r="I196" s="133"/>
      <c r="J196" s="17"/>
      <c r="K196" s="17"/>
      <c r="L196" s="17"/>
      <c r="M196" s="17"/>
      <c r="N196" s="17"/>
      <c r="O196" s="17"/>
      <c r="P196" s="22"/>
      <c r="Q196" s="22"/>
      <c r="R196" s="48"/>
      <c r="S196" s="22"/>
      <c r="T196" s="68"/>
      <c r="U196" s="51"/>
    </row>
    <row r="197" spans="1:21" s="9" customFormat="1" ht="29.25" customHeight="1">
      <c r="A197" s="165"/>
      <c r="B197" s="166"/>
      <c r="C197" s="167"/>
      <c r="D197" s="168"/>
      <c r="E197" s="21" t="s">
        <v>69</v>
      </c>
      <c r="F197" s="172"/>
      <c r="G197" s="27"/>
      <c r="H197" s="132"/>
      <c r="I197" s="133"/>
      <c r="J197" s="17"/>
      <c r="K197" s="17"/>
      <c r="L197" s="17"/>
      <c r="M197" s="17"/>
      <c r="N197" s="17"/>
      <c r="O197" s="17"/>
      <c r="P197" s="22"/>
      <c r="Q197" s="22"/>
      <c r="R197" s="48"/>
      <c r="S197" s="22"/>
      <c r="T197" s="70"/>
      <c r="U197" s="51"/>
    </row>
    <row r="198" spans="1:22" ht="22.5" customHeight="1">
      <c r="A198" s="165">
        <v>2371</v>
      </c>
      <c r="B198" s="170" t="s">
        <v>83</v>
      </c>
      <c r="C198" s="167">
        <v>7</v>
      </c>
      <c r="D198" s="168">
        <v>1</v>
      </c>
      <c r="E198" s="21" t="s">
        <v>74</v>
      </c>
      <c r="F198" s="171" t="s">
        <v>209</v>
      </c>
      <c r="G198" s="27"/>
      <c r="H198" s="132"/>
      <c r="I198" s="133"/>
      <c r="J198" s="17"/>
      <c r="K198" s="17"/>
      <c r="L198" s="17"/>
      <c r="M198" s="17"/>
      <c r="N198" s="17"/>
      <c r="O198" s="17"/>
      <c r="P198" s="22"/>
      <c r="Q198" s="22"/>
      <c r="R198" s="48"/>
      <c r="S198" s="22"/>
      <c r="T198" s="68"/>
      <c r="U198" s="51"/>
      <c r="V198" s="15"/>
    </row>
    <row r="199" spans="1:21" ht="24.75" customHeight="1">
      <c r="A199" s="165"/>
      <c r="B199" s="166"/>
      <c r="C199" s="167"/>
      <c r="D199" s="168"/>
      <c r="E199" s="21" t="s">
        <v>76</v>
      </c>
      <c r="F199" s="169"/>
      <c r="G199" s="27"/>
      <c r="H199" s="132"/>
      <c r="I199" s="133"/>
      <c r="J199" s="17"/>
      <c r="K199" s="17"/>
      <c r="L199" s="17"/>
      <c r="M199" s="17"/>
      <c r="N199" s="17"/>
      <c r="O199" s="17"/>
      <c r="P199" s="22"/>
      <c r="Q199" s="22"/>
      <c r="R199" s="48"/>
      <c r="S199" s="22"/>
      <c r="T199" s="68"/>
      <c r="U199" s="51"/>
    </row>
    <row r="200" spans="1:21" s="10" customFormat="1" ht="19.5" customHeight="1">
      <c r="A200" s="165"/>
      <c r="B200" s="166"/>
      <c r="C200" s="167"/>
      <c r="D200" s="168"/>
      <c r="E200" s="21" t="s">
        <v>77</v>
      </c>
      <c r="F200" s="169"/>
      <c r="G200" s="27"/>
      <c r="H200" s="132"/>
      <c r="I200" s="133"/>
      <c r="J200" s="17"/>
      <c r="K200" s="17"/>
      <c r="L200" s="17"/>
      <c r="M200" s="17"/>
      <c r="N200" s="17"/>
      <c r="O200" s="17"/>
      <c r="P200" s="22"/>
      <c r="Q200" s="22"/>
      <c r="R200" s="48"/>
      <c r="S200" s="22"/>
      <c r="T200" s="68"/>
      <c r="U200" s="36"/>
    </row>
    <row r="201" spans="1:21" ht="40.5" customHeight="1">
      <c r="A201" s="165"/>
      <c r="B201" s="166"/>
      <c r="C201" s="167"/>
      <c r="D201" s="168"/>
      <c r="E201" s="21" t="s">
        <v>77</v>
      </c>
      <c r="F201" s="169"/>
      <c r="G201" s="27"/>
      <c r="H201" s="132"/>
      <c r="I201" s="133"/>
      <c r="J201" s="17"/>
      <c r="K201" s="17"/>
      <c r="L201" s="17"/>
      <c r="M201" s="17"/>
      <c r="N201" s="17"/>
      <c r="O201" s="17"/>
      <c r="P201" s="22"/>
      <c r="Q201" s="22"/>
      <c r="R201" s="48"/>
      <c r="S201" s="22"/>
      <c r="T201" s="68"/>
      <c r="U201" s="51"/>
    </row>
    <row r="202" spans="1:21" ht="38.25" customHeight="1">
      <c r="A202" s="173">
        <v>2400</v>
      </c>
      <c r="B202" s="170" t="s">
        <v>84</v>
      </c>
      <c r="C202" s="167">
        <v>0</v>
      </c>
      <c r="D202" s="168">
        <v>0</v>
      </c>
      <c r="E202" s="174" t="s">
        <v>382</v>
      </c>
      <c r="F202" s="175" t="s">
        <v>210</v>
      </c>
      <c r="G202" s="30">
        <f aca="true" t="shared" si="10" ref="G202:O202">+G204+G214+G234+G248+G262+G289+G295+G313+G331</f>
        <v>231957.09999999998</v>
      </c>
      <c r="H202" s="30">
        <f t="shared" si="10"/>
        <v>217481</v>
      </c>
      <c r="I202" s="30">
        <f t="shared" si="10"/>
        <v>14476.100000000006</v>
      </c>
      <c r="J202" s="30">
        <f t="shared" si="10"/>
        <v>10197.5</v>
      </c>
      <c r="K202" s="30">
        <f t="shared" si="10"/>
        <v>-524802.5</v>
      </c>
      <c r="L202" s="30">
        <f t="shared" si="10"/>
        <v>10197.5</v>
      </c>
      <c r="M202" s="30">
        <f t="shared" si="10"/>
        <v>10197.5</v>
      </c>
      <c r="N202" s="30">
        <f t="shared" si="10"/>
        <v>10197.5</v>
      </c>
      <c r="O202" s="30">
        <f t="shared" si="10"/>
        <v>10197.5</v>
      </c>
      <c r="P202" s="30">
        <v>69946.1</v>
      </c>
      <c r="Q202" s="30">
        <f>Q204+Q214+Q234+Q248+Q262+Q289+Q295+Q313+Q331</f>
        <v>142216.6</v>
      </c>
      <c r="R202" s="50">
        <f>R204+R214+R234+R248+R262+R289+R295+R313+R331</f>
        <v>163209</v>
      </c>
      <c r="S202" s="31">
        <f>+S204+S214+S234+S248+S262+S289+S295+S313+S331</f>
        <v>231957.09999999998</v>
      </c>
      <c r="T202" s="69">
        <f>T204+T214+T234+T248+T262+T289+T295+T313+T331</f>
        <v>116748.7</v>
      </c>
      <c r="U202" s="30">
        <f>U204+U214+U234+U248+U262+U289+U295+U313+U331</f>
        <v>7111.299999999999</v>
      </c>
    </row>
    <row r="203" spans="1:21" ht="16.5" customHeight="1">
      <c r="A203" s="176"/>
      <c r="B203" s="166"/>
      <c r="C203" s="177"/>
      <c r="D203" s="144"/>
      <c r="E203" s="21" t="s">
        <v>68</v>
      </c>
      <c r="F203" s="178"/>
      <c r="G203" s="125"/>
      <c r="H203" s="126"/>
      <c r="I203" s="127"/>
      <c r="J203" s="17"/>
      <c r="K203" s="17"/>
      <c r="L203" s="17"/>
      <c r="M203" s="17"/>
      <c r="N203" s="17"/>
      <c r="O203" s="17"/>
      <c r="P203" s="22"/>
      <c r="Q203" s="22"/>
      <c r="R203" s="48"/>
      <c r="S203" s="22"/>
      <c r="T203" s="68"/>
      <c r="U203" s="53"/>
    </row>
    <row r="204" spans="1:21" ht="409.5" hidden="1">
      <c r="A204" s="165">
        <v>2410</v>
      </c>
      <c r="B204" s="170" t="s">
        <v>84</v>
      </c>
      <c r="C204" s="167">
        <v>1</v>
      </c>
      <c r="D204" s="168">
        <v>0</v>
      </c>
      <c r="E204" s="21" t="s">
        <v>211</v>
      </c>
      <c r="F204" s="172" t="s">
        <v>212</v>
      </c>
      <c r="G204" s="27"/>
      <c r="H204" s="132"/>
      <c r="I204" s="133"/>
      <c r="J204" s="17"/>
      <c r="K204" s="17"/>
      <c r="L204" s="17"/>
      <c r="M204" s="17"/>
      <c r="N204" s="17"/>
      <c r="O204" s="17"/>
      <c r="P204" s="22"/>
      <c r="Q204" s="22"/>
      <c r="R204" s="48"/>
      <c r="S204" s="22"/>
      <c r="T204" s="68"/>
      <c r="U204" s="51"/>
    </row>
    <row r="205" spans="1:21" ht="44.25" customHeight="1">
      <c r="A205" s="165"/>
      <c r="B205" s="166"/>
      <c r="C205" s="167"/>
      <c r="D205" s="168"/>
      <c r="E205" s="21" t="s">
        <v>69</v>
      </c>
      <c r="F205" s="172"/>
      <c r="G205" s="27"/>
      <c r="H205" s="132"/>
      <c r="I205" s="133"/>
      <c r="J205" s="17"/>
      <c r="K205" s="17"/>
      <c r="L205" s="17"/>
      <c r="M205" s="17"/>
      <c r="N205" s="17"/>
      <c r="O205" s="17"/>
      <c r="P205" s="22"/>
      <c r="Q205" s="22"/>
      <c r="R205" s="48"/>
      <c r="S205" s="22"/>
      <c r="T205" s="70"/>
      <c r="U205" s="51"/>
    </row>
    <row r="206" spans="1:21" ht="36" customHeight="1">
      <c r="A206" s="165">
        <v>2411</v>
      </c>
      <c r="B206" s="170" t="s">
        <v>84</v>
      </c>
      <c r="C206" s="167">
        <v>1</v>
      </c>
      <c r="D206" s="168">
        <v>1</v>
      </c>
      <c r="E206" s="21" t="s">
        <v>213</v>
      </c>
      <c r="F206" s="169" t="s">
        <v>214</v>
      </c>
      <c r="G206" s="27"/>
      <c r="H206" s="132"/>
      <c r="I206" s="133"/>
      <c r="J206" s="17"/>
      <c r="K206" s="17"/>
      <c r="L206" s="17"/>
      <c r="M206" s="17"/>
      <c r="N206" s="17"/>
      <c r="O206" s="17"/>
      <c r="P206" s="22"/>
      <c r="Q206" s="22"/>
      <c r="R206" s="48"/>
      <c r="S206" s="22"/>
      <c r="T206" s="68"/>
      <c r="U206" s="51"/>
    </row>
    <row r="207" spans="1:21" ht="44.25" customHeight="1">
      <c r="A207" s="165"/>
      <c r="B207" s="166"/>
      <c r="C207" s="167"/>
      <c r="D207" s="168"/>
      <c r="E207" s="21" t="s">
        <v>76</v>
      </c>
      <c r="F207" s="169"/>
      <c r="G207" s="27"/>
      <c r="H207" s="132"/>
      <c r="I207" s="133"/>
      <c r="J207" s="17"/>
      <c r="K207" s="17"/>
      <c r="L207" s="17"/>
      <c r="M207" s="17"/>
      <c r="N207" s="17"/>
      <c r="O207" s="17"/>
      <c r="P207" s="22"/>
      <c r="Q207" s="22"/>
      <c r="R207" s="48"/>
      <c r="S207" s="22"/>
      <c r="T207" s="68"/>
      <c r="U207" s="51"/>
    </row>
    <row r="208" spans="1:21" ht="0.75" customHeight="1" hidden="1">
      <c r="A208" s="165"/>
      <c r="B208" s="166"/>
      <c r="C208" s="167"/>
      <c r="D208" s="168"/>
      <c r="E208" s="21" t="s">
        <v>77</v>
      </c>
      <c r="F208" s="169"/>
      <c r="G208" s="27"/>
      <c r="H208" s="132"/>
      <c r="I208" s="133"/>
      <c r="J208" s="17"/>
      <c r="K208" s="17"/>
      <c r="L208" s="17"/>
      <c r="M208" s="17"/>
      <c r="N208" s="17"/>
      <c r="O208" s="17"/>
      <c r="P208" s="22"/>
      <c r="Q208" s="22"/>
      <c r="R208" s="48"/>
      <c r="S208" s="22"/>
      <c r="T208" s="68"/>
      <c r="U208" s="51"/>
    </row>
    <row r="209" spans="1:21" ht="38.25" customHeight="1">
      <c r="A209" s="165"/>
      <c r="B209" s="166"/>
      <c r="C209" s="167"/>
      <c r="D209" s="168"/>
      <c r="E209" s="21" t="s">
        <v>77</v>
      </c>
      <c r="F209" s="169"/>
      <c r="G209" s="27"/>
      <c r="H209" s="132"/>
      <c r="I209" s="133"/>
      <c r="J209" s="17"/>
      <c r="K209" s="17"/>
      <c r="L209" s="17"/>
      <c r="M209" s="17"/>
      <c r="N209" s="17"/>
      <c r="O209" s="17"/>
      <c r="P209" s="22"/>
      <c r="Q209" s="22"/>
      <c r="R209" s="48"/>
      <c r="S209" s="22"/>
      <c r="T209" s="68"/>
      <c r="U209" s="51"/>
    </row>
    <row r="210" spans="1:21" s="10" customFormat="1" ht="21" customHeight="1">
      <c r="A210" s="165">
        <v>2412</v>
      </c>
      <c r="B210" s="170" t="s">
        <v>84</v>
      </c>
      <c r="C210" s="167">
        <v>1</v>
      </c>
      <c r="D210" s="168">
        <v>2</v>
      </c>
      <c r="E210" s="21" t="s">
        <v>215</v>
      </c>
      <c r="F210" s="171" t="s">
        <v>216</v>
      </c>
      <c r="G210" s="27"/>
      <c r="H210" s="132"/>
      <c r="I210" s="133"/>
      <c r="J210" s="17"/>
      <c r="K210" s="17"/>
      <c r="L210" s="17"/>
      <c r="M210" s="17"/>
      <c r="N210" s="17"/>
      <c r="O210" s="17"/>
      <c r="P210" s="22"/>
      <c r="Q210" s="22"/>
      <c r="R210" s="48"/>
      <c r="S210" s="22"/>
      <c r="T210" s="68"/>
      <c r="U210" s="51"/>
    </row>
    <row r="211" spans="1:21" ht="21" customHeight="1">
      <c r="A211" s="165"/>
      <c r="B211" s="166"/>
      <c r="C211" s="167"/>
      <c r="D211" s="168"/>
      <c r="E211" s="21" t="s">
        <v>76</v>
      </c>
      <c r="F211" s="169"/>
      <c r="G211" s="27"/>
      <c r="H211" s="132"/>
      <c r="I211" s="133"/>
      <c r="J211" s="17"/>
      <c r="K211" s="17"/>
      <c r="L211" s="17"/>
      <c r="M211" s="17"/>
      <c r="N211" s="17"/>
      <c r="O211" s="17"/>
      <c r="P211" s="22"/>
      <c r="Q211" s="22"/>
      <c r="R211" s="48"/>
      <c r="S211" s="22"/>
      <c r="T211" s="68"/>
      <c r="U211" s="51"/>
    </row>
    <row r="212" spans="1:21" ht="39.75" customHeight="1">
      <c r="A212" s="165"/>
      <c r="B212" s="166"/>
      <c r="C212" s="167"/>
      <c r="D212" s="168"/>
      <c r="E212" s="21" t="s">
        <v>77</v>
      </c>
      <c r="F212" s="169"/>
      <c r="G212" s="27"/>
      <c r="H212" s="132"/>
      <c r="I212" s="133"/>
      <c r="J212" s="17"/>
      <c r="K212" s="17"/>
      <c r="L212" s="17"/>
      <c r="M212" s="17"/>
      <c r="N212" s="17"/>
      <c r="O212" s="17"/>
      <c r="P212" s="22"/>
      <c r="Q212" s="22"/>
      <c r="R212" s="48"/>
      <c r="S212" s="22"/>
      <c r="T212" s="68"/>
      <c r="U212" s="51"/>
    </row>
    <row r="213" spans="1:21" ht="18" hidden="1">
      <c r="A213" s="165"/>
      <c r="B213" s="166"/>
      <c r="C213" s="167"/>
      <c r="D213" s="168"/>
      <c r="E213" s="21" t="s">
        <v>77</v>
      </c>
      <c r="F213" s="169"/>
      <c r="G213" s="27"/>
      <c r="H213" s="132"/>
      <c r="I213" s="133"/>
      <c r="J213" s="17"/>
      <c r="K213" s="17"/>
      <c r="L213" s="17"/>
      <c r="M213" s="17"/>
      <c r="N213" s="17"/>
      <c r="O213" s="17"/>
      <c r="P213" s="22"/>
      <c r="Q213" s="22"/>
      <c r="R213" s="48"/>
      <c r="S213" s="22"/>
      <c r="T213" s="68"/>
      <c r="U213" s="53"/>
    </row>
    <row r="214" spans="1:21" ht="409.5" hidden="1">
      <c r="A214" s="165">
        <v>2420</v>
      </c>
      <c r="B214" s="170" t="s">
        <v>84</v>
      </c>
      <c r="C214" s="167">
        <v>2</v>
      </c>
      <c r="D214" s="168">
        <v>0</v>
      </c>
      <c r="E214" s="21" t="s">
        <v>217</v>
      </c>
      <c r="F214" s="172" t="s">
        <v>218</v>
      </c>
      <c r="G214" s="30"/>
      <c r="H214" s="30"/>
      <c r="I214" s="30"/>
      <c r="J214" s="17"/>
      <c r="K214" s="17"/>
      <c r="L214" s="17"/>
      <c r="M214" s="17"/>
      <c r="N214" s="17"/>
      <c r="O214" s="17"/>
      <c r="P214" s="20"/>
      <c r="Q214" s="20"/>
      <c r="R214" s="47"/>
      <c r="S214" s="20"/>
      <c r="T214" s="68"/>
      <c r="U214" s="51"/>
    </row>
    <row r="215" spans="1:21" ht="18" hidden="1">
      <c r="A215" s="165"/>
      <c r="B215" s="166"/>
      <c r="C215" s="167"/>
      <c r="D215" s="168"/>
      <c r="E215" s="21" t="s">
        <v>69</v>
      </c>
      <c r="F215" s="172"/>
      <c r="G215" s="27"/>
      <c r="H215" s="132"/>
      <c r="I215" s="133"/>
      <c r="J215" s="17"/>
      <c r="K215" s="17"/>
      <c r="L215" s="17"/>
      <c r="M215" s="17"/>
      <c r="N215" s="17"/>
      <c r="O215" s="17"/>
      <c r="P215" s="22"/>
      <c r="Q215" s="22"/>
      <c r="R215" s="48"/>
      <c r="S215" s="22"/>
      <c r="T215" s="70"/>
      <c r="U215" s="51"/>
    </row>
    <row r="216" spans="1:21" ht="24" customHeight="1">
      <c r="A216" s="165">
        <v>2421</v>
      </c>
      <c r="B216" s="170" t="s">
        <v>84</v>
      </c>
      <c r="C216" s="167">
        <v>2</v>
      </c>
      <c r="D216" s="168">
        <v>1</v>
      </c>
      <c r="E216" s="21" t="s">
        <v>219</v>
      </c>
      <c r="F216" s="171" t="s">
        <v>220</v>
      </c>
      <c r="G216" s="23"/>
      <c r="H216" s="23"/>
      <c r="I216" s="25"/>
      <c r="J216" s="17"/>
      <c r="K216" s="17"/>
      <c r="L216" s="17"/>
      <c r="M216" s="17"/>
      <c r="N216" s="17"/>
      <c r="O216" s="17"/>
      <c r="P216" s="20"/>
      <c r="Q216" s="20"/>
      <c r="R216" s="47"/>
      <c r="S216" s="20"/>
      <c r="T216" s="68"/>
      <c r="U216" s="51"/>
    </row>
    <row r="217" spans="1:21" ht="21" customHeight="1">
      <c r="A217" s="165"/>
      <c r="B217" s="166"/>
      <c r="C217" s="167"/>
      <c r="D217" s="168"/>
      <c r="E217" s="21" t="s">
        <v>76</v>
      </c>
      <c r="F217" s="169"/>
      <c r="G217" s="23"/>
      <c r="H217" s="24"/>
      <c r="I217" s="133"/>
      <c r="J217" s="17"/>
      <c r="K217" s="17"/>
      <c r="L217" s="17"/>
      <c r="M217" s="17"/>
      <c r="N217" s="17"/>
      <c r="O217" s="17"/>
      <c r="P217" s="22"/>
      <c r="Q217" s="22"/>
      <c r="R217" s="48"/>
      <c r="S217" s="22"/>
      <c r="T217" s="68"/>
      <c r="U217" s="51"/>
    </row>
    <row r="218" spans="1:21" ht="24" customHeight="1">
      <c r="A218" s="165"/>
      <c r="B218" s="166"/>
      <c r="C218" s="167"/>
      <c r="D218" s="168"/>
      <c r="E218" s="26"/>
      <c r="F218" s="169"/>
      <c r="G218" s="23"/>
      <c r="H218" s="23"/>
      <c r="I218" s="133"/>
      <c r="J218" s="17"/>
      <c r="K218" s="17"/>
      <c r="L218" s="17"/>
      <c r="M218" s="17"/>
      <c r="N218" s="17"/>
      <c r="O218" s="17"/>
      <c r="P218" s="20"/>
      <c r="Q218" s="20"/>
      <c r="R218" s="47"/>
      <c r="S218" s="20"/>
      <c r="T218" s="68"/>
      <c r="U218" s="51"/>
    </row>
    <row r="219" spans="1:21" ht="23.25" customHeight="1">
      <c r="A219" s="165"/>
      <c r="B219" s="166"/>
      <c r="C219" s="167"/>
      <c r="D219" s="168"/>
      <c r="E219" s="26"/>
      <c r="F219" s="169"/>
      <c r="G219" s="27"/>
      <c r="H219" s="132"/>
      <c r="I219" s="133"/>
      <c r="J219" s="17"/>
      <c r="K219" s="17"/>
      <c r="L219" s="17"/>
      <c r="M219" s="17"/>
      <c r="N219" s="17"/>
      <c r="O219" s="17"/>
      <c r="P219" s="22"/>
      <c r="Q219" s="22"/>
      <c r="R219" s="48"/>
      <c r="S219" s="22"/>
      <c r="T219" s="68"/>
      <c r="U219" s="51"/>
    </row>
    <row r="220" spans="1:21" ht="18" hidden="1">
      <c r="A220" s="165"/>
      <c r="B220" s="166"/>
      <c r="C220" s="167"/>
      <c r="D220" s="168"/>
      <c r="E220" s="26" t="s">
        <v>77</v>
      </c>
      <c r="F220" s="169"/>
      <c r="G220" s="27"/>
      <c r="H220" s="132"/>
      <c r="I220" s="133"/>
      <c r="J220" s="17"/>
      <c r="K220" s="17"/>
      <c r="L220" s="17"/>
      <c r="M220" s="17"/>
      <c r="N220" s="17"/>
      <c r="O220" s="17"/>
      <c r="P220" s="22"/>
      <c r="Q220" s="22"/>
      <c r="R220" s="48"/>
      <c r="S220" s="22"/>
      <c r="T220" s="68"/>
      <c r="U220" s="51"/>
    </row>
    <row r="221" spans="1:21" ht="28.5" customHeight="1">
      <c r="A221" s="165"/>
      <c r="B221" s="166"/>
      <c r="C221" s="167"/>
      <c r="D221" s="168"/>
      <c r="E221" s="26" t="s">
        <v>77</v>
      </c>
      <c r="F221" s="169"/>
      <c r="G221" s="27"/>
      <c r="H221" s="132"/>
      <c r="I221" s="133"/>
      <c r="J221" s="17"/>
      <c r="K221" s="17"/>
      <c r="L221" s="17"/>
      <c r="M221" s="17"/>
      <c r="N221" s="17"/>
      <c r="O221" s="17"/>
      <c r="P221" s="22"/>
      <c r="Q221" s="22"/>
      <c r="R221" s="48"/>
      <c r="S221" s="22"/>
      <c r="T221" s="68"/>
      <c r="U221" s="51"/>
    </row>
    <row r="222" spans="1:21" ht="42.75" customHeight="1">
      <c r="A222" s="165">
        <v>2422</v>
      </c>
      <c r="B222" s="170" t="s">
        <v>84</v>
      </c>
      <c r="C222" s="167">
        <v>2</v>
      </c>
      <c r="D222" s="168">
        <v>2</v>
      </c>
      <c r="E222" s="21" t="s">
        <v>221</v>
      </c>
      <c r="F222" s="171" t="s">
        <v>222</v>
      </c>
      <c r="G222" s="27"/>
      <c r="H222" s="132"/>
      <c r="I222" s="133"/>
      <c r="J222" s="17"/>
      <c r="K222" s="17"/>
      <c r="L222" s="17"/>
      <c r="M222" s="17"/>
      <c r="N222" s="17"/>
      <c r="O222" s="17"/>
      <c r="P222" s="22"/>
      <c r="Q222" s="22"/>
      <c r="R222" s="48"/>
      <c r="S222" s="22"/>
      <c r="T222" s="68"/>
      <c r="U222" s="51"/>
    </row>
    <row r="223" spans="1:21" ht="16.5" customHeight="1">
      <c r="A223" s="165"/>
      <c r="B223" s="166"/>
      <c r="C223" s="167"/>
      <c r="D223" s="168"/>
      <c r="E223" s="21" t="s">
        <v>76</v>
      </c>
      <c r="F223" s="169"/>
      <c r="G223" s="27"/>
      <c r="H223" s="132"/>
      <c r="I223" s="133"/>
      <c r="J223" s="17"/>
      <c r="K223" s="17"/>
      <c r="L223" s="17"/>
      <c r="M223" s="17"/>
      <c r="N223" s="17"/>
      <c r="O223" s="17"/>
      <c r="P223" s="22"/>
      <c r="Q223" s="22"/>
      <c r="R223" s="48"/>
      <c r="S223" s="22"/>
      <c r="T223" s="68"/>
      <c r="U223" s="51"/>
    </row>
    <row r="224" spans="1:21" ht="18" hidden="1">
      <c r="A224" s="165"/>
      <c r="B224" s="166"/>
      <c r="C224" s="167"/>
      <c r="D224" s="168"/>
      <c r="E224" s="21" t="s">
        <v>77</v>
      </c>
      <c r="F224" s="169"/>
      <c r="G224" s="27"/>
      <c r="H224" s="132"/>
      <c r="I224" s="133"/>
      <c r="J224" s="17"/>
      <c r="K224" s="17"/>
      <c r="L224" s="17"/>
      <c r="M224" s="17"/>
      <c r="N224" s="17"/>
      <c r="O224" s="17"/>
      <c r="P224" s="22"/>
      <c r="Q224" s="22"/>
      <c r="R224" s="48"/>
      <c r="S224" s="22"/>
      <c r="T224" s="68"/>
      <c r="U224" s="51"/>
    </row>
    <row r="225" spans="1:21" ht="18">
      <c r="A225" s="165"/>
      <c r="B225" s="166"/>
      <c r="C225" s="167"/>
      <c r="D225" s="168"/>
      <c r="E225" s="21" t="s">
        <v>77</v>
      </c>
      <c r="F225" s="169"/>
      <c r="G225" s="27"/>
      <c r="H225" s="132"/>
      <c r="I225" s="133"/>
      <c r="J225" s="17"/>
      <c r="K225" s="17"/>
      <c r="L225" s="17"/>
      <c r="M225" s="17"/>
      <c r="N225" s="17"/>
      <c r="O225" s="17"/>
      <c r="P225" s="22"/>
      <c r="Q225" s="22"/>
      <c r="R225" s="48"/>
      <c r="S225" s="22"/>
      <c r="T225" s="68"/>
      <c r="U225" s="51"/>
    </row>
    <row r="226" spans="1:21" ht="40.5" customHeight="1">
      <c r="A226" s="165">
        <v>2423</v>
      </c>
      <c r="B226" s="170" t="s">
        <v>84</v>
      </c>
      <c r="C226" s="167">
        <v>2</v>
      </c>
      <c r="D226" s="168">
        <v>3</v>
      </c>
      <c r="E226" s="21" t="s">
        <v>223</v>
      </c>
      <c r="F226" s="171" t="s">
        <v>224</v>
      </c>
      <c r="G226" s="27"/>
      <c r="H226" s="132"/>
      <c r="I226" s="133"/>
      <c r="J226" s="17"/>
      <c r="K226" s="17"/>
      <c r="L226" s="17"/>
      <c r="M226" s="17"/>
      <c r="N226" s="17"/>
      <c r="O226" s="17"/>
      <c r="P226" s="22"/>
      <c r="Q226" s="22"/>
      <c r="R226" s="48"/>
      <c r="S226" s="22"/>
      <c r="T226" s="68"/>
      <c r="U226" s="51"/>
    </row>
    <row r="227" spans="1:21" ht="36">
      <c r="A227" s="165"/>
      <c r="B227" s="166"/>
      <c r="C227" s="167"/>
      <c r="D227" s="168"/>
      <c r="E227" s="21" t="s">
        <v>76</v>
      </c>
      <c r="F227" s="169"/>
      <c r="G227" s="27"/>
      <c r="H227" s="132"/>
      <c r="I227" s="133"/>
      <c r="J227" s="17"/>
      <c r="K227" s="17"/>
      <c r="L227" s="17"/>
      <c r="M227" s="17"/>
      <c r="N227" s="17"/>
      <c r="O227" s="17"/>
      <c r="P227" s="22"/>
      <c r="Q227" s="22"/>
      <c r="R227" s="48"/>
      <c r="S227" s="22"/>
      <c r="T227" s="68"/>
      <c r="U227" s="51"/>
    </row>
    <row r="228" spans="1:21" ht="18" hidden="1">
      <c r="A228" s="165"/>
      <c r="B228" s="166"/>
      <c r="C228" s="167"/>
      <c r="D228" s="168"/>
      <c r="E228" s="21" t="s">
        <v>77</v>
      </c>
      <c r="F228" s="169"/>
      <c r="G228" s="27"/>
      <c r="H228" s="132"/>
      <c r="I228" s="133"/>
      <c r="J228" s="17"/>
      <c r="K228" s="17"/>
      <c r="L228" s="17"/>
      <c r="M228" s="17"/>
      <c r="N228" s="17"/>
      <c r="O228" s="17"/>
      <c r="P228" s="22"/>
      <c r="Q228" s="22"/>
      <c r="R228" s="48"/>
      <c r="S228" s="22"/>
      <c r="T228" s="68"/>
      <c r="U228" s="51"/>
    </row>
    <row r="229" spans="1:21" ht="24" customHeight="1">
      <c r="A229" s="165"/>
      <c r="B229" s="166"/>
      <c r="C229" s="167"/>
      <c r="D229" s="168"/>
      <c r="E229" s="21" t="s">
        <v>77</v>
      </c>
      <c r="F229" s="169"/>
      <c r="G229" s="27"/>
      <c r="H229" s="132"/>
      <c r="I229" s="133"/>
      <c r="J229" s="17"/>
      <c r="K229" s="17"/>
      <c r="L229" s="17"/>
      <c r="M229" s="17"/>
      <c r="N229" s="17"/>
      <c r="O229" s="17"/>
      <c r="P229" s="22"/>
      <c r="Q229" s="22"/>
      <c r="R229" s="48"/>
      <c r="S229" s="22"/>
      <c r="T229" s="68"/>
      <c r="U229" s="51"/>
    </row>
    <row r="230" spans="1:21" s="10" customFormat="1" ht="18" customHeight="1">
      <c r="A230" s="165">
        <v>2424</v>
      </c>
      <c r="B230" s="170" t="s">
        <v>84</v>
      </c>
      <c r="C230" s="167">
        <v>2</v>
      </c>
      <c r="D230" s="168">
        <v>4</v>
      </c>
      <c r="E230" s="21" t="s">
        <v>85</v>
      </c>
      <c r="F230" s="171"/>
      <c r="G230" s="27"/>
      <c r="H230" s="132"/>
      <c r="I230" s="133"/>
      <c r="J230" s="17"/>
      <c r="K230" s="17"/>
      <c r="L230" s="17"/>
      <c r="M230" s="17"/>
      <c r="N230" s="17"/>
      <c r="O230" s="17"/>
      <c r="P230" s="22"/>
      <c r="Q230" s="22"/>
      <c r="R230" s="48"/>
      <c r="S230" s="22"/>
      <c r="T230" s="68"/>
      <c r="U230" s="51"/>
    </row>
    <row r="231" spans="1:21" ht="22.5" customHeight="1">
      <c r="A231" s="165"/>
      <c r="B231" s="166"/>
      <c r="C231" s="167"/>
      <c r="D231" s="168"/>
      <c r="E231" s="21" t="s">
        <v>76</v>
      </c>
      <c r="F231" s="169"/>
      <c r="G231" s="27"/>
      <c r="H231" s="132"/>
      <c r="I231" s="133"/>
      <c r="J231" s="17"/>
      <c r="K231" s="17"/>
      <c r="L231" s="17"/>
      <c r="M231" s="17"/>
      <c r="N231" s="17"/>
      <c r="O231" s="17"/>
      <c r="P231" s="22"/>
      <c r="Q231" s="22"/>
      <c r="R231" s="48"/>
      <c r="S231" s="22"/>
      <c r="T231" s="68"/>
      <c r="U231" s="51"/>
    </row>
    <row r="232" spans="1:21" ht="40.5" customHeight="1">
      <c r="A232" s="165"/>
      <c r="B232" s="166"/>
      <c r="C232" s="167"/>
      <c r="D232" s="168"/>
      <c r="E232" s="21" t="s">
        <v>77</v>
      </c>
      <c r="F232" s="169"/>
      <c r="G232" s="27"/>
      <c r="H232" s="132"/>
      <c r="I232" s="133"/>
      <c r="J232" s="17"/>
      <c r="K232" s="17"/>
      <c r="L232" s="17"/>
      <c r="M232" s="17"/>
      <c r="N232" s="17"/>
      <c r="O232" s="17"/>
      <c r="P232" s="22"/>
      <c r="Q232" s="22"/>
      <c r="R232" s="48"/>
      <c r="S232" s="22"/>
      <c r="T232" s="68"/>
      <c r="U232" s="51"/>
    </row>
    <row r="233" spans="1:21" ht="16.5" customHeight="1">
      <c r="A233" s="165"/>
      <c r="B233" s="166"/>
      <c r="C233" s="167"/>
      <c r="D233" s="168"/>
      <c r="E233" s="21" t="s">
        <v>77</v>
      </c>
      <c r="F233" s="169"/>
      <c r="G233" s="27"/>
      <c r="H233" s="132"/>
      <c r="I233" s="133"/>
      <c r="J233" s="17"/>
      <c r="K233" s="17"/>
      <c r="L233" s="17"/>
      <c r="M233" s="17"/>
      <c r="N233" s="17"/>
      <c r="O233" s="17"/>
      <c r="P233" s="22"/>
      <c r="Q233" s="22"/>
      <c r="R233" s="48"/>
      <c r="S233" s="22"/>
      <c r="T233" s="68"/>
      <c r="U233" s="53"/>
    </row>
    <row r="234" spans="1:21" ht="216" hidden="1">
      <c r="A234" s="165">
        <v>2430</v>
      </c>
      <c r="B234" s="170" t="s">
        <v>84</v>
      </c>
      <c r="C234" s="167">
        <v>3</v>
      </c>
      <c r="D234" s="168">
        <v>0</v>
      </c>
      <c r="E234" s="21" t="s">
        <v>225</v>
      </c>
      <c r="F234" s="172" t="s">
        <v>226</v>
      </c>
      <c r="G234" s="27"/>
      <c r="H234" s="132"/>
      <c r="I234" s="133"/>
      <c r="J234" s="17"/>
      <c r="K234" s="17"/>
      <c r="L234" s="17"/>
      <c r="M234" s="17"/>
      <c r="N234" s="17"/>
      <c r="O234" s="17"/>
      <c r="P234" s="22"/>
      <c r="Q234" s="22"/>
      <c r="R234" s="48"/>
      <c r="S234" s="22"/>
      <c r="T234" s="68"/>
      <c r="U234" s="51"/>
    </row>
    <row r="235" spans="1:21" ht="21" customHeight="1">
      <c r="A235" s="165"/>
      <c r="B235" s="166"/>
      <c r="C235" s="167"/>
      <c r="D235" s="168"/>
      <c r="E235" s="21" t="s">
        <v>69</v>
      </c>
      <c r="F235" s="172"/>
      <c r="G235" s="27"/>
      <c r="H235" s="132"/>
      <c r="I235" s="133"/>
      <c r="J235" s="17"/>
      <c r="K235" s="17"/>
      <c r="L235" s="17"/>
      <c r="M235" s="17"/>
      <c r="N235" s="17"/>
      <c r="O235" s="17"/>
      <c r="P235" s="22"/>
      <c r="Q235" s="22"/>
      <c r="R235" s="48"/>
      <c r="S235" s="22"/>
      <c r="T235" s="70"/>
      <c r="U235" s="51"/>
    </row>
    <row r="236" spans="1:21" ht="36.75" customHeight="1">
      <c r="A236" s="165">
        <v>2431</v>
      </c>
      <c r="B236" s="170" t="s">
        <v>84</v>
      </c>
      <c r="C236" s="167">
        <v>3</v>
      </c>
      <c r="D236" s="168">
        <v>1</v>
      </c>
      <c r="E236" s="21" t="s">
        <v>227</v>
      </c>
      <c r="F236" s="171" t="s">
        <v>228</v>
      </c>
      <c r="G236" s="27"/>
      <c r="H236" s="132"/>
      <c r="I236" s="133"/>
      <c r="J236" s="17"/>
      <c r="K236" s="17"/>
      <c r="L236" s="17"/>
      <c r="M236" s="17"/>
      <c r="N236" s="17"/>
      <c r="O236" s="17"/>
      <c r="P236" s="22"/>
      <c r="Q236" s="22"/>
      <c r="R236" s="48"/>
      <c r="S236" s="22"/>
      <c r="T236" s="68"/>
      <c r="U236" s="51"/>
    </row>
    <row r="237" spans="1:21" ht="39" customHeight="1">
      <c r="A237" s="165"/>
      <c r="B237" s="166"/>
      <c r="C237" s="167"/>
      <c r="D237" s="168"/>
      <c r="E237" s="21" t="s">
        <v>76</v>
      </c>
      <c r="F237" s="169"/>
      <c r="G237" s="27"/>
      <c r="H237" s="132"/>
      <c r="I237" s="133"/>
      <c r="J237" s="17"/>
      <c r="K237" s="17"/>
      <c r="L237" s="17"/>
      <c r="M237" s="17"/>
      <c r="N237" s="17"/>
      <c r="O237" s="17"/>
      <c r="P237" s="22"/>
      <c r="Q237" s="22"/>
      <c r="R237" s="48"/>
      <c r="S237" s="22"/>
      <c r="T237" s="68"/>
      <c r="U237" s="51"/>
    </row>
    <row r="238" spans="1:21" ht="18" hidden="1">
      <c r="A238" s="165"/>
      <c r="B238" s="166"/>
      <c r="C238" s="167"/>
      <c r="D238" s="168"/>
      <c r="E238" s="21" t="s">
        <v>77</v>
      </c>
      <c r="F238" s="169"/>
      <c r="G238" s="27"/>
      <c r="H238" s="132"/>
      <c r="I238" s="133"/>
      <c r="J238" s="17"/>
      <c r="K238" s="17"/>
      <c r="L238" s="17"/>
      <c r="M238" s="17"/>
      <c r="N238" s="17"/>
      <c r="O238" s="17"/>
      <c r="P238" s="22"/>
      <c r="Q238" s="22"/>
      <c r="R238" s="48"/>
      <c r="S238" s="22"/>
      <c r="T238" s="68"/>
      <c r="U238" s="51"/>
    </row>
    <row r="239" spans="1:21" ht="21" customHeight="1">
      <c r="A239" s="165"/>
      <c r="B239" s="166"/>
      <c r="C239" s="167"/>
      <c r="D239" s="168"/>
      <c r="E239" s="21" t="s">
        <v>77</v>
      </c>
      <c r="F239" s="169"/>
      <c r="G239" s="27"/>
      <c r="H239" s="132"/>
      <c r="I239" s="133"/>
      <c r="J239" s="17"/>
      <c r="K239" s="17"/>
      <c r="L239" s="17"/>
      <c r="M239" s="17"/>
      <c r="N239" s="17"/>
      <c r="O239" s="17"/>
      <c r="P239" s="22"/>
      <c r="Q239" s="22"/>
      <c r="R239" s="48"/>
      <c r="S239" s="22"/>
      <c r="T239" s="68"/>
      <c r="U239" s="51"/>
    </row>
    <row r="240" spans="1:21" ht="39" customHeight="1">
      <c r="A240" s="165">
        <v>2432</v>
      </c>
      <c r="B240" s="170" t="s">
        <v>84</v>
      </c>
      <c r="C240" s="167">
        <v>3</v>
      </c>
      <c r="D240" s="168">
        <v>2</v>
      </c>
      <c r="E240" s="21" t="s">
        <v>229</v>
      </c>
      <c r="F240" s="171" t="s">
        <v>230</v>
      </c>
      <c r="G240" s="27"/>
      <c r="H240" s="132"/>
      <c r="I240" s="133"/>
      <c r="J240" s="17"/>
      <c r="K240" s="17"/>
      <c r="L240" s="17"/>
      <c r="M240" s="17"/>
      <c r="N240" s="17"/>
      <c r="O240" s="17"/>
      <c r="P240" s="22"/>
      <c r="Q240" s="22"/>
      <c r="R240" s="48"/>
      <c r="S240" s="22"/>
      <c r="T240" s="68"/>
      <c r="U240" s="51"/>
    </row>
    <row r="241" spans="1:21" ht="16.5" customHeight="1">
      <c r="A241" s="165"/>
      <c r="B241" s="166"/>
      <c r="C241" s="167"/>
      <c r="D241" s="168"/>
      <c r="E241" s="21" t="s">
        <v>76</v>
      </c>
      <c r="F241" s="169"/>
      <c r="G241" s="27"/>
      <c r="H241" s="132"/>
      <c r="I241" s="133"/>
      <c r="J241" s="17"/>
      <c r="K241" s="17"/>
      <c r="L241" s="17"/>
      <c r="M241" s="17"/>
      <c r="N241" s="17"/>
      <c r="O241" s="17"/>
      <c r="P241" s="22"/>
      <c r="Q241" s="22"/>
      <c r="R241" s="48"/>
      <c r="S241" s="22"/>
      <c r="T241" s="68"/>
      <c r="U241" s="51"/>
    </row>
    <row r="242" spans="1:21" ht="18" hidden="1">
      <c r="A242" s="165"/>
      <c r="B242" s="166"/>
      <c r="C242" s="167"/>
      <c r="D242" s="168"/>
      <c r="E242" s="21" t="s">
        <v>77</v>
      </c>
      <c r="F242" s="169"/>
      <c r="G242" s="27"/>
      <c r="H242" s="132"/>
      <c r="I242" s="133"/>
      <c r="J242" s="17"/>
      <c r="K242" s="17"/>
      <c r="L242" s="17"/>
      <c r="M242" s="17"/>
      <c r="N242" s="17"/>
      <c r="O242" s="17"/>
      <c r="P242" s="22"/>
      <c r="Q242" s="22"/>
      <c r="R242" s="48"/>
      <c r="S242" s="22"/>
      <c r="T242" s="68"/>
      <c r="U242" s="51"/>
    </row>
    <row r="243" spans="1:21" ht="39.75" customHeight="1">
      <c r="A243" s="165"/>
      <c r="B243" s="166"/>
      <c r="C243" s="167"/>
      <c r="D243" s="168"/>
      <c r="E243" s="21" t="s">
        <v>77</v>
      </c>
      <c r="F243" s="169"/>
      <c r="G243" s="27"/>
      <c r="H243" s="132"/>
      <c r="I243" s="133"/>
      <c r="J243" s="17"/>
      <c r="K243" s="17"/>
      <c r="L243" s="17"/>
      <c r="M243" s="17"/>
      <c r="N243" s="17"/>
      <c r="O243" s="17"/>
      <c r="P243" s="22"/>
      <c r="Q243" s="22"/>
      <c r="R243" s="48"/>
      <c r="S243" s="22"/>
      <c r="T243" s="68"/>
      <c r="U243" s="51"/>
    </row>
    <row r="244" spans="1:21" s="10" customFormat="1" ht="18.75" customHeight="1">
      <c r="A244" s="165">
        <v>2433</v>
      </c>
      <c r="B244" s="170" t="s">
        <v>84</v>
      </c>
      <c r="C244" s="167">
        <v>3</v>
      </c>
      <c r="D244" s="168">
        <v>3</v>
      </c>
      <c r="E244" s="21" t="s">
        <v>231</v>
      </c>
      <c r="F244" s="171" t="s">
        <v>232</v>
      </c>
      <c r="G244" s="27"/>
      <c r="H244" s="132"/>
      <c r="I244" s="133"/>
      <c r="J244" s="17"/>
      <c r="K244" s="17"/>
      <c r="L244" s="17"/>
      <c r="M244" s="17"/>
      <c r="N244" s="17"/>
      <c r="O244" s="17"/>
      <c r="P244" s="22"/>
      <c r="Q244" s="22"/>
      <c r="R244" s="48"/>
      <c r="S244" s="22"/>
      <c r="T244" s="68"/>
      <c r="U244" s="51"/>
    </row>
    <row r="245" spans="1:21" ht="45.75" customHeight="1">
      <c r="A245" s="165"/>
      <c r="B245" s="166"/>
      <c r="C245" s="167"/>
      <c r="D245" s="168"/>
      <c r="E245" s="21" t="s">
        <v>76</v>
      </c>
      <c r="F245" s="169"/>
      <c r="G245" s="27"/>
      <c r="H245" s="132"/>
      <c r="I245" s="133"/>
      <c r="J245" s="17"/>
      <c r="K245" s="17"/>
      <c r="L245" s="17"/>
      <c r="M245" s="17"/>
      <c r="N245" s="17"/>
      <c r="O245" s="17"/>
      <c r="P245" s="22"/>
      <c r="Q245" s="22"/>
      <c r="R245" s="48"/>
      <c r="S245" s="22"/>
      <c r="T245" s="68"/>
      <c r="U245" s="51"/>
    </row>
    <row r="246" spans="1:21" ht="40.5" customHeight="1">
      <c r="A246" s="165"/>
      <c r="B246" s="166"/>
      <c r="C246" s="167"/>
      <c r="D246" s="168"/>
      <c r="E246" s="21" t="s">
        <v>77</v>
      </c>
      <c r="F246" s="169"/>
      <c r="G246" s="27"/>
      <c r="H246" s="132"/>
      <c r="I246" s="133"/>
      <c r="J246" s="17"/>
      <c r="K246" s="17"/>
      <c r="L246" s="17"/>
      <c r="M246" s="17"/>
      <c r="N246" s="17"/>
      <c r="O246" s="17"/>
      <c r="P246" s="22"/>
      <c r="Q246" s="22"/>
      <c r="R246" s="48"/>
      <c r="S246" s="22"/>
      <c r="T246" s="68"/>
      <c r="U246" s="51"/>
    </row>
    <row r="247" spans="1:21" ht="24.75" customHeight="1">
      <c r="A247" s="165"/>
      <c r="B247" s="166"/>
      <c r="C247" s="167"/>
      <c r="D247" s="168"/>
      <c r="E247" s="21" t="s">
        <v>77</v>
      </c>
      <c r="F247" s="169"/>
      <c r="G247" s="27"/>
      <c r="H247" s="132"/>
      <c r="I247" s="133"/>
      <c r="J247" s="17"/>
      <c r="K247" s="17"/>
      <c r="L247" s="17"/>
      <c r="M247" s="17"/>
      <c r="N247" s="17"/>
      <c r="O247" s="17"/>
      <c r="P247" s="22"/>
      <c r="Q247" s="22"/>
      <c r="R247" s="48"/>
      <c r="S247" s="22"/>
      <c r="T247" s="68"/>
      <c r="U247" s="53"/>
    </row>
    <row r="248" spans="1:21" ht="409.5" hidden="1">
      <c r="A248" s="165">
        <v>2440</v>
      </c>
      <c r="B248" s="170" t="s">
        <v>84</v>
      </c>
      <c r="C248" s="167">
        <v>4</v>
      </c>
      <c r="D248" s="168">
        <v>0</v>
      </c>
      <c r="E248" s="21" t="s">
        <v>233</v>
      </c>
      <c r="F248" s="172" t="s">
        <v>234</v>
      </c>
      <c r="G248" s="27"/>
      <c r="H248" s="132"/>
      <c r="I248" s="133"/>
      <c r="J248" s="17"/>
      <c r="K248" s="17"/>
      <c r="L248" s="17"/>
      <c r="M248" s="17"/>
      <c r="N248" s="17"/>
      <c r="O248" s="17"/>
      <c r="P248" s="22"/>
      <c r="Q248" s="22"/>
      <c r="R248" s="48"/>
      <c r="S248" s="22"/>
      <c r="T248" s="68"/>
      <c r="U248" s="51"/>
    </row>
    <row r="249" spans="1:21" ht="29.25" customHeight="1">
      <c r="A249" s="165"/>
      <c r="B249" s="166"/>
      <c r="C249" s="167"/>
      <c r="D249" s="168"/>
      <c r="E249" s="21" t="s">
        <v>69</v>
      </c>
      <c r="F249" s="172"/>
      <c r="G249" s="27"/>
      <c r="H249" s="132"/>
      <c r="I249" s="133"/>
      <c r="J249" s="17"/>
      <c r="K249" s="17"/>
      <c r="L249" s="17"/>
      <c r="M249" s="17"/>
      <c r="N249" s="17"/>
      <c r="O249" s="17"/>
      <c r="P249" s="22"/>
      <c r="Q249" s="22"/>
      <c r="R249" s="48"/>
      <c r="S249" s="22"/>
      <c r="T249" s="70"/>
      <c r="U249" s="51"/>
    </row>
    <row r="250" spans="1:21" ht="40.5" customHeight="1">
      <c r="A250" s="165">
        <v>2441</v>
      </c>
      <c r="B250" s="170" t="s">
        <v>84</v>
      </c>
      <c r="C250" s="167">
        <v>4</v>
      </c>
      <c r="D250" s="168">
        <v>1</v>
      </c>
      <c r="E250" s="21" t="s">
        <v>235</v>
      </c>
      <c r="F250" s="171" t="s">
        <v>236</v>
      </c>
      <c r="G250" s="27"/>
      <c r="H250" s="132"/>
      <c r="I250" s="133"/>
      <c r="J250" s="17"/>
      <c r="K250" s="17"/>
      <c r="L250" s="17"/>
      <c r="M250" s="17"/>
      <c r="N250" s="17"/>
      <c r="O250" s="17"/>
      <c r="P250" s="22"/>
      <c r="Q250" s="22"/>
      <c r="R250" s="48"/>
      <c r="S250" s="22"/>
      <c r="T250" s="68"/>
      <c r="U250" s="51"/>
    </row>
    <row r="251" spans="1:21" ht="29.25" customHeight="1">
      <c r="A251" s="165"/>
      <c r="B251" s="166"/>
      <c r="C251" s="167"/>
      <c r="D251" s="168"/>
      <c r="E251" s="21" t="s">
        <v>76</v>
      </c>
      <c r="F251" s="169"/>
      <c r="G251" s="27"/>
      <c r="H251" s="132"/>
      <c r="I251" s="133"/>
      <c r="J251" s="17"/>
      <c r="K251" s="17"/>
      <c r="L251" s="17"/>
      <c r="M251" s="17"/>
      <c r="N251" s="17"/>
      <c r="O251" s="17"/>
      <c r="P251" s="22"/>
      <c r="Q251" s="22"/>
      <c r="R251" s="48"/>
      <c r="S251" s="22"/>
      <c r="T251" s="68"/>
      <c r="U251" s="51"/>
    </row>
    <row r="252" spans="1:21" ht="0.75" customHeight="1" hidden="1">
      <c r="A252" s="165"/>
      <c r="B252" s="166"/>
      <c r="C252" s="167"/>
      <c r="D252" s="168"/>
      <c r="E252" s="21" t="s">
        <v>77</v>
      </c>
      <c r="F252" s="169"/>
      <c r="G252" s="27"/>
      <c r="H252" s="132"/>
      <c r="I252" s="133"/>
      <c r="J252" s="17"/>
      <c r="K252" s="17"/>
      <c r="L252" s="17"/>
      <c r="M252" s="17"/>
      <c r="N252" s="17"/>
      <c r="O252" s="17"/>
      <c r="P252" s="22"/>
      <c r="Q252" s="22"/>
      <c r="R252" s="48"/>
      <c r="S252" s="22"/>
      <c r="T252" s="68"/>
      <c r="U252" s="51"/>
    </row>
    <row r="253" spans="1:21" ht="28.5" customHeight="1">
      <c r="A253" s="165"/>
      <c r="B253" s="166"/>
      <c r="C253" s="167"/>
      <c r="D253" s="168"/>
      <c r="E253" s="21" t="s">
        <v>77</v>
      </c>
      <c r="F253" s="169"/>
      <c r="G253" s="27"/>
      <c r="H253" s="132"/>
      <c r="I253" s="133"/>
      <c r="J253" s="17"/>
      <c r="K253" s="17"/>
      <c r="L253" s="17"/>
      <c r="M253" s="17"/>
      <c r="N253" s="17"/>
      <c r="O253" s="17"/>
      <c r="P253" s="22"/>
      <c r="Q253" s="22"/>
      <c r="R253" s="48"/>
      <c r="S253" s="22"/>
      <c r="T253" s="68"/>
      <c r="U253" s="51"/>
    </row>
    <row r="254" spans="1:21" ht="37.5" customHeight="1">
      <c r="A254" s="165">
        <v>2442</v>
      </c>
      <c r="B254" s="170" t="s">
        <v>84</v>
      </c>
      <c r="C254" s="167">
        <v>4</v>
      </c>
      <c r="D254" s="168">
        <v>2</v>
      </c>
      <c r="E254" s="21" t="s">
        <v>237</v>
      </c>
      <c r="F254" s="171" t="s">
        <v>238</v>
      </c>
      <c r="G254" s="27"/>
      <c r="H254" s="132"/>
      <c r="I254" s="133"/>
      <c r="J254" s="17"/>
      <c r="K254" s="17"/>
      <c r="L254" s="17"/>
      <c r="M254" s="17"/>
      <c r="N254" s="17"/>
      <c r="O254" s="17"/>
      <c r="P254" s="22"/>
      <c r="Q254" s="22"/>
      <c r="R254" s="48"/>
      <c r="S254" s="22"/>
      <c r="T254" s="68"/>
      <c r="U254" s="51"/>
    </row>
    <row r="255" spans="1:21" ht="33.75" customHeight="1">
      <c r="A255" s="165"/>
      <c r="B255" s="166"/>
      <c r="C255" s="167"/>
      <c r="D255" s="168"/>
      <c r="E255" s="21" t="s">
        <v>76</v>
      </c>
      <c r="F255" s="169"/>
      <c r="G255" s="27"/>
      <c r="H255" s="132"/>
      <c r="I255" s="133"/>
      <c r="J255" s="17"/>
      <c r="K255" s="17"/>
      <c r="L255" s="17"/>
      <c r="M255" s="17"/>
      <c r="N255" s="17"/>
      <c r="O255" s="17"/>
      <c r="P255" s="22"/>
      <c r="Q255" s="22"/>
      <c r="R255" s="48"/>
      <c r="S255" s="22"/>
      <c r="T255" s="68"/>
      <c r="U255" s="51"/>
    </row>
    <row r="256" spans="1:21" ht="1.5" customHeight="1">
      <c r="A256" s="165"/>
      <c r="B256" s="166"/>
      <c r="C256" s="167"/>
      <c r="D256" s="168"/>
      <c r="E256" s="21" t="s">
        <v>77</v>
      </c>
      <c r="F256" s="169"/>
      <c r="G256" s="27"/>
      <c r="H256" s="132"/>
      <c r="I256" s="133"/>
      <c r="J256" s="17"/>
      <c r="K256" s="17"/>
      <c r="L256" s="17"/>
      <c r="M256" s="17"/>
      <c r="N256" s="17"/>
      <c r="O256" s="17"/>
      <c r="P256" s="22"/>
      <c r="Q256" s="22"/>
      <c r="R256" s="48"/>
      <c r="S256" s="22"/>
      <c r="T256" s="68"/>
      <c r="U256" s="51"/>
    </row>
    <row r="257" spans="1:22" ht="27" customHeight="1">
      <c r="A257" s="165"/>
      <c r="B257" s="166"/>
      <c r="C257" s="167"/>
      <c r="D257" s="168"/>
      <c r="E257" s="21" t="s">
        <v>77</v>
      </c>
      <c r="F257" s="169"/>
      <c r="G257" s="27"/>
      <c r="H257" s="132"/>
      <c r="I257" s="133"/>
      <c r="J257" s="17"/>
      <c r="K257" s="17"/>
      <c r="L257" s="17"/>
      <c r="M257" s="17"/>
      <c r="N257" s="17"/>
      <c r="O257" s="17"/>
      <c r="P257" s="22"/>
      <c r="Q257" s="22"/>
      <c r="R257" s="48"/>
      <c r="S257" s="22"/>
      <c r="T257" s="68"/>
      <c r="U257" s="51"/>
      <c r="V257" s="15"/>
    </row>
    <row r="258" spans="1:22" s="10" customFormat="1" ht="18.75" customHeight="1">
      <c r="A258" s="165">
        <v>2443</v>
      </c>
      <c r="B258" s="170" t="s">
        <v>84</v>
      </c>
      <c r="C258" s="167">
        <v>4</v>
      </c>
      <c r="D258" s="168">
        <v>3</v>
      </c>
      <c r="E258" s="21" t="s">
        <v>239</v>
      </c>
      <c r="F258" s="171" t="s">
        <v>240</v>
      </c>
      <c r="G258" s="27"/>
      <c r="H258" s="132"/>
      <c r="I258" s="133"/>
      <c r="J258" s="17"/>
      <c r="K258" s="17"/>
      <c r="L258" s="17"/>
      <c r="M258" s="17"/>
      <c r="N258" s="17"/>
      <c r="O258" s="17"/>
      <c r="P258" s="22"/>
      <c r="Q258" s="22"/>
      <c r="R258" s="48"/>
      <c r="S258" s="22"/>
      <c r="T258" s="68"/>
      <c r="U258" s="51"/>
      <c r="V258" s="63"/>
    </row>
    <row r="259" spans="1:21" ht="45.75" customHeight="1">
      <c r="A259" s="165"/>
      <c r="B259" s="166"/>
      <c r="C259" s="167"/>
      <c r="D259" s="168"/>
      <c r="E259" s="21" t="s">
        <v>76</v>
      </c>
      <c r="F259" s="169"/>
      <c r="G259" s="27"/>
      <c r="H259" s="132"/>
      <c r="I259" s="133"/>
      <c r="J259" s="17"/>
      <c r="K259" s="17"/>
      <c r="L259" s="17"/>
      <c r="M259" s="17"/>
      <c r="N259" s="17"/>
      <c r="O259" s="17"/>
      <c r="P259" s="22"/>
      <c r="Q259" s="22"/>
      <c r="R259" s="48"/>
      <c r="S259" s="22"/>
      <c r="T259" s="68"/>
      <c r="U259" s="51"/>
    </row>
    <row r="260" spans="1:21" ht="27.75" customHeight="1">
      <c r="A260" s="165"/>
      <c r="B260" s="166"/>
      <c r="C260" s="167"/>
      <c r="D260" s="168"/>
      <c r="E260" s="21" t="s">
        <v>77</v>
      </c>
      <c r="F260" s="169"/>
      <c r="G260" s="27"/>
      <c r="H260" s="132"/>
      <c r="I260" s="133"/>
      <c r="J260" s="17"/>
      <c r="K260" s="17"/>
      <c r="L260" s="17"/>
      <c r="M260" s="17"/>
      <c r="N260" s="17"/>
      <c r="O260" s="17"/>
      <c r="P260" s="22"/>
      <c r="Q260" s="22"/>
      <c r="R260" s="48"/>
      <c r="S260" s="22"/>
      <c r="T260" s="68"/>
      <c r="U260" s="51"/>
    </row>
    <row r="261" spans="1:22" ht="20.25" customHeight="1">
      <c r="A261" s="165"/>
      <c r="B261" s="166"/>
      <c r="C261" s="167"/>
      <c r="D261" s="168"/>
      <c r="E261" s="21" t="s">
        <v>77</v>
      </c>
      <c r="F261" s="169"/>
      <c r="G261" s="27"/>
      <c r="H261" s="132"/>
      <c r="I261" s="133"/>
      <c r="J261" s="17"/>
      <c r="K261" s="17"/>
      <c r="L261" s="17"/>
      <c r="M261" s="17"/>
      <c r="N261" s="17"/>
      <c r="O261" s="17"/>
      <c r="P261" s="22"/>
      <c r="Q261" s="22"/>
      <c r="R261" s="48"/>
      <c r="S261" s="22"/>
      <c r="T261" s="72"/>
      <c r="U261" s="25"/>
      <c r="V261" s="15"/>
    </row>
    <row r="262" spans="1:21" ht="19.5" customHeight="1">
      <c r="A262" s="165">
        <v>2450</v>
      </c>
      <c r="B262" s="170" t="s">
        <v>84</v>
      </c>
      <c r="C262" s="167">
        <v>5</v>
      </c>
      <c r="D262" s="168">
        <v>0</v>
      </c>
      <c r="E262" s="21" t="s">
        <v>241</v>
      </c>
      <c r="F262" s="171" t="s">
        <v>242</v>
      </c>
      <c r="G262" s="23">
        <f>+G264</f>
        <v>431957.1</v>
      </c>
      <c r="H262" s="23">
        <f>+H264</f>
        <v>217481</v>
      </c>
      <c r="I262" s="23">
        <f>+I264</f>
        <v>214476.1</v>
      </c>
      <c r="J262" s="23">
        <f aca="true" t="shared" si="11" ref="J262:S262">+J264</f>
        <v>10197.5</v>
      </c>
      <c r="K262" s="23">
        <f t="shared" si="11"/>
        <v>15197.5</v>
      </c>
      <c r="L262" s="23">
        <f t="shared" si="11"/>
        <v>10197.5</v>
      </c>
      <c r="M262" s="23">
        <f t="shared" si="11"/>
        <v>10197.5</v>
      </c>
      <c r="N262" s="23">
        <f t="shared" si="11"/>
        <v>10197.5</v>
      </c>
      <c r="O262" s="23">
        <f t="shared" si="11"/>
        <v>10197.5</v>
      </c>
      <c r="P262" s="23">
        <f>SUM(P266:P270)</f>
        <v>67367.75</v>
      </c>
      <c r="Q262" s="23">
        <f t="shared" si="11"/>
        <v>242216.6</v>
      </c>
      <c r="R262" s="54">
        <f t="shared" si="11"/>
        <v>313209</v>
      </c>
      <c r="S262" s="29">
        <f t="shared" si="11"/>
        <v>431957.1</v>
      </c>
      <c r="T262" s="72">
        <f>T264</f>
        <v>116748.7</v>
      </c>
      <c r="U262" s="25">
        <f>U264</f>
        <v>32954.1</v>
      </c>
    </row>
    <row r="263" spans="1:23" ht="21" customHeight="1">
      <c r="A263" s="165"/>
      <c r="B263" s="166"/>
      <c r="C263" s="167"/>
      <c r="D263" s="168"/>
      <c r="E263" s="21" t="s">
        <v>69</v>
      </c>
      <c r="F263" s="172"/>
      <c r="G263" s="27"/>
      <c r="H263" s="132"/>
      <c r="I263" s="133"/>
      <c r="J263" s="17"/>
      <c r="K263" s="17"/>
      <c r="L263" s="17"/>
      <c r="M263" s="17"/>
      <c r="N263" s="17"/>
      <c r="O263" s="17"/>
      <c r="P263" s="22"/>
      <c r="Q263" s="22"/>
      <c r="R263" s="48"/>
      <c r="S263" s="22"/>
      <c r="T263" s="72"/>
      <c r="U263" s="25"/>
      <c r="V263" s="15"/>
      <c r="W263" s="15"/>
    </row>
    <row r="264" spans="1:21" ht="22.5" customHeight="1">
      <c r="A264" s="165">
        <v>2451</v>
      </c>
      <c r="B264" s="170" t="s">
        <v>84</v>
      </c>
      <c r="C264" s="167">
        <v>5</v>
      </c>
      <c r="D264" s="168">
        <v>1</v>
      </c>
      <c r="E264" s="21" t="s">
        <v>243</v>
      </c>
      <c r="F264" s="171" t="s">
        <v>244</v>
      </c>
      <c r="G264" s="23">
        <f>G266+G267+G268+G269+G270</f>
        <v>431957.1</v>
      </c>
      <c r="H264" s="23">
        <f>H266+H267+H268+H269+H270</f>
        <v>217481</v>
      </c>
      <c r="I264" s="23">
        <f>I269+I270</f>
        <v>214476.1</v>
      </c>
      <c r="J264" s="23">
        <f aca="true" t="shared" si="12" ref="J264:P264">SUM(J266:J270)</f>
        <v>10197.5</v>
      </c>
      <c r="K264" s="23">
        <f t="shared" si="12"/>
        <v>15197.5</v>
      </c>
      <c r="L264" s="23">
        <f t="shared" si="12"/>
        <v>10197.5</v>
      </c>
      <c r="M264" s="23">
        <f t="shared" si="12"/>
        <v>10197.5</v>
      </c>
      <c r="N264" s="23">
        <f t="shared" si="12"/>
        <v>10197.5</v>
      </c>
      <c r="O264" s="23">
        <f t="shared" si="12"/>
        <v>10197.5</v>
      </c>
      <c r="P264" s="23">
        <f t="shared" si="12"/>
        <v>67367.75</v>
      </c>
      <c r="Q264" s="23">
        <f>Q266+Q267+Q268+Q269+Q270</f>
        <v>242216.6</v>
      </c>
      <c r="R264" s="23">
        <f>R266+R267+R268+R269+R270</f>
        <v>313209</v>
      </c>
      <c r="S264" s="23">
        <f>S266+S267+S268+S269+S270</f>
        <v>431957.1</v>
      </c>
      <c r="T264" s="72">
        <f>T266+T267+T268</f>
        <v>116748.7</v>
      </c>
      <c r="U264" s="25">
        <f>U269+U270</f>
        <v>32954.1</v>
      </c>
    </row>
    <row r="265" spans="1:23" ht="20.25" customHeight="1">
      <c r="A265" s="165"/>
      <c r="B265" s="166"/>
      <c r="C265" s="167"/>
      <c r="D265" s="168"/>
      <c r="E265" s="21" t="s">
        <v>76</v>
      </c>
      <c r="F265" s="169"/>
      <c r="G265" s="23"/>
      <c r="H265" s="24"/>
      <c r="I265" s="25"/>
      <c r="J265" s="32"/>
      <c r="K265" s="32"/>
      <c r="L265" s="32"/>
      <c r="M265" s="32"/>
      <c r="N265" s="32"/>
      <c r="O265" s="32"/>
      <c r="P265" s="29"/>
      <c r="Q265" s="22"/>
      <c r="R265" s="48"/>
      <c r="S265" s="22"/>
      <c r="T265" s="68"/>
      <c r="U265" s="51"/>
      <c r="V265" s="15"/>
      <c r="W265" s="15"/>
    </row>
    <row r="266" spans="1:22" ht="26.25" customHeight="1">
      <c r="A266" s="165"/>
      <c r="B266" s="166"/>
      <c r="C266" s="167"/>
      <c r="D266" s="168"/>
      <c r="E266" s="142" t="s">
        <v>447</v>
      </c>
      <c r="F266" s="169"/>
      <c r="G266" s="23">
        <v>7700</v>
      </c>
      <c r="H266" s="24">
        <f>+G266</f>
        <v>7700</v>
      </c>
      <c r="I266" s="25"/>
      <c r="J266" s="25">
        <v>6640.2</v>
      </c>
      <c r="K266" s="25">
        <v>6640.2</v>
      </c>
      <c r="L266" s="25">
        <v>6640.2</v>
      </c>
      <c r="M266" s="25">
        <v>6640.2</v>
      </c>
      <c r="N266" s="25">
        <v>6640.2</v>
      </c>
      <c r="O266" s="25">
        <v>6640.2</v>
      </c>
      <c r="P266" s="25">
        <v>6640.2</v>
      </c>
      <c r="Q266" s="25">
        <v>7700</v>
      </c>
      <c r="R266" s="64">
        <v>7700</v>
      </c>
      <c r="S266" s="29">
        <v>7700</v>
      </c>
      <c r="T266" s="72">
        <v>6640.2</v>
      </c>
      <c r="U266" s="51"/>
      <c r="V266" s="15"/>
    </row>
    <row r="267" spans="1:22" ht="26.25" customHeight="1">
      <c r="A267" s="165"/>
      <c r="B267" s="166"/>
      <c r="C267" s="167"/>
      <c r="D267" s="168"/>
      <c r="E267" s="21" t="s">
        <v>446</v>
      </c>
      <c r="F267" s="169"/>
      <c r="G267" s="23">
        <v>202481</v>
      </c>
      <c r="H267" s="23">
        <v>202481</v>
      </c>
      <c r="I267" s="25" t="s">
        <v>75</v>
      </c>
      <c r="J267" s="32" t="s">
        <v>120</v>
      </c>
      <c r="K267" s="32" t="s">
        <v>276</v>
      </c>
      <c r="L267" s="32"/>
      <c r="M267" s="32"/>
      <c r="N267" s="32"/>
      <c r="O267" s="32"/>
      <c r="P267" s="20">
        <f>+G267*0.25</f>
        <v>50620.25</v>
      </c>
      <c r="Q267" s="20">
        <v>108740.5</v>
      </c>
      <c r="R267" s="47">
        <v>133607.9</v>
      </c>
      <c r="S267" s="20">
        <f>+P267*4</f>
        <v>202481</v>
      </c>
      <c r="T267" s="20">
        <v>103934</v>
      </c>
      <c r="U267" s="51"/>
      <c r="V267" s="20"/>
    </row>
    <row r="268" spans="1:22" ht="19.5" customHeight="1">
      <c r="A268" s="165"/>
      <c r="B268" s="166"/>
      <c r="C268" s="167"/>
      <c r="D268" s="168"/>
      <c r="E268" s="21" t="s">
        <v>445</v>
      </c>
      <c r="F268" s="169"/>
      <c r="G268" s="23">
        <v>7300</v>
      </c>
      <c r="H268" s="24">
        <v>7300</v>
      </c>
      <c r="I268" s="25"/>
      <c r="J268" s="25">
        <v>3557.3</v>
      </c>
      <c r="K268" s="25">
        <v>3557.3</v>
      </c>
      <c r="L268" s="25">
        <v>3557.3</v>
      </c>
      <c r="M268" s="25">
        <v>3557.3</v>
      </c>
      <c r="N268" s="25">
        <v>3557.3</v>
      </c>
      <c r="O268" s="25">
        <v>3557.3</v>
      </c>
      <c r="P268" s="25">
        <v>3557.3</v>
      </c>
      <c r="Q268" s="25">
        <v>7300</v>
      </c>
      <c r="R268" s="64">
        <v>7300</v>
      </c>
      <c r="S268" s="29">
        <v>7300</v>
      </c>
      <c r="T268" s="72">
        <v>6174.5</v>
      </c>
      <c r="U268" s="51"/>
      <c r="V268" s="20"/>
    </row>
    <row r="269" spans="1:22" ht="22.5" customHeight="1">
      <c r="A269" s="165"/>
      <c r="B269" s="166"/>
      <c r="C269" s="167"/>
      <c r="D269" s="168"/>
      <c r="E269" s="21" t="s">
        <v>444</v>
      </c>
      <c r="F269" s="169"/>
      <c r="G269" s="23">
        <v>202476.1</v>
      </c>
      <c r="H269" s="24"/>
      <c r="I269" s="24">
        <v>202476.1</v>
      </c>
      <c r="J269" s="32" t="s">
        <v>120</v>
      </c>
      <c r="K269" s="32">
        <v>5000</v>
      </c>
      <c r="L269" s="32"/>
      <c r="M269" s="32"/>
      <c r="N269" s="32"/>
      <c r="O269" s="32"/>
      <c r="P269" s="20">
        <v>3550</v>
      </c>
      <c r="Q269" s="20">
        <v>112476.1</v>
      </c>
      <c r="R269" s="47">
        <v>155601.1</v>
      </c>
      <c r="S269" s="20">
        <v>202476.1</v>
      </c>
      <c r="T269" s="68"/>
      <c r="U269" s="25">
        <v>32954.1</v>
      </c>
      <c r="V269" s="20"/>
    </row>
    <row r="270" spans="1:21" ht="23.25" customHeight="1">
      <c r="A270" s="165"/>
      <c r="B270" s="166"/>
      <c r="C270" s="179"/>
      <c r="D270" s="168"/>
      <c r="E270" s="21" t="s">
        <v>416</v>
      </c>
      <c r="F270" s="169"/>
      <c r="G270" s="23">
        <v>12000</v>
      </c>
      <c r="H270" s="24"/>
      <c r="I270" s="25">
        <f>+G270</f>
        <v>12000</v>
      </c>
      <c r="J270" s="32"/>
      <c r="K270" s="32"/>
      <c r="L270" s="32"/>
      <c r="M270" s="32"/>
      <c r="N270" s="32"/>
      <c r="O270" s="32"/>
      <c r="P270" s="20">
        <v>3000</v>
      </c>
      <c r="Q270" s="20">
        <v>6000</v>
      </c>
      <c r="R270" s="47">
        <v>9000</v>
      </c>
      <c r="S270" s="20">
        <v>12000</v>
      </c>
      <c r="T270" s="68"/>
      <c r="U270" s="51"/>
    </row>
    <row r="271" spans="1:21" ht="18" hidden="1">
      <c r="A271" s="165"/>
      <c r="B271" s="166"/>
      <c r="C271" s="167"/>
      <c r="D271" s="168"/>
      <c r="E271" s="21" t="s">
        <v>77</v>
      </c>
      <c r="F271" s="169"/>
      <c r="G271" s="27"/>
      <c r="H271" s="132"/>
      <c r="I271" s="133"/>
      <c r="J271" s="17"/>
      <c r="K271" s="17"/>
      <c r="L271" s="17"/>
      <c r="M271" s="17"/>
      <c r="N271" s="17"/>
      <c r="O271" s="17"/>
      <c r="P271" s="22"/>
      <c r="Q271" s="22"/>
      <c r="R271" s="48"/>
      <c r="S271" s="22"/>
      <c r="T271" s="68"/>
      <c r="U271" s="51"/>
    </row>
    <row r="272" spans="1:21" ht="21.75" customHeight="1">
      <c r="A272" s="165"/>
      <c r="B272" s="166"/>
      <c r="C272" s="167"/>
      <c r="D272" s="168"/>
      <c r="E272" s="21" t="s">
        <v>77</v>
      </c>
      <c r="F272" s="169"/>
      <c r="G272" s="27"/>
      <c r="H272" s="132"/>
      <c r="I272" s="133"/>
      <c r="J272" s="17"/>
      <c r="K272" s="17"/>
      <c r="L272" s="17"/>
      <c r="M272" s="17"/>
      <c r="N272" s="17"/>
      <c r="O272" s="17"/>
      <c r="P272" s="22"/>
      <c r="Q272" s="22"/>
      <c r="R272" s="48"/>
      <c r="S272" s="22"/>
      <c r="T272" s="68"/>
      <c r="U272" s="51"/>
    </row>
    <row r="273" spans="1:21" ht="38.25" customHeight="1">
      <c r="A273" s="165"/>
      <c r="B273" s="170" t="s">
        <v>84</v>
      </c>
      <c r="C273" s="167">
        <v>5</v>
      </c>
      <c r="D273" s="168">
        <v>2</v>
      </c>
      <c r="E273" s="21" t="s">
        <v>245</v>
      </c>
      <c r="F273" s="171" t="s">
        <v>246</v>
      </c>
      <c r="G273" s="27"/>
      <c r="H273" s="132"/>
      <c r="I273" s="133"/>
      <c r="J273" s="17"/>
      <c r="K273" s="17"/>
      <c r="L273" s="17"/>
      <c r="M273" s="17"/>
      <c r="N273" s="17"/>
      <c r="O273" s="17"/>
      <c r="P273" s="22"/>
      <c r="Q273" s="22"/>
      <c r="R273" s="48"/>
      <c r="S273" s="22"/>
      <c r="T273" s="68"/>
      <c r="U273" s="51"/>
    </row>
    <row r="274" spans="1:21" ht="18" customHeight="1">
      <c r="A274" s="165">
        <v>2452</v>
      </c>
      <c r="B274" s="166"/>
      <c r="C274" s="167"/>
      <c r="D274" s="168"/>
      <c r="E274" s="21" t="s">
        <v>76</v>
      </c>
      <c r="F274" s="169"/>
      <c r="G274" s="27"/>
      <c r="H274" s="132"/>
      <c r="I274" s="133"/>
      <c r="J274" s="17"/>
      <c r="K274" s="17"/>
      <c r="L274" s="17"/>
      <c r="M274" s="17"/>
      <c r="N274" s="17"/>
      <c r="O274" s="17"/>
      <c r="P274" s="22"/>
      <c r="Q274" s="22"/>
      <c r="R274" s="48"/>
      <c r="S274" s="22"/>
      <c r="T274" s="68"/>
      <c r="U274" s="51"/>
    </row>
    <row r="275" spans="1:21" ht="0.75" customHeight="1">
      <c r="A275" s="165"/>
      <c r="B275" s="166"/>
      <c r="C275" s="167"/>
      <c r="D275" s="168"/>
      <c r="E275" s="21" t="s">
        <v>77</v>
      </c>
      <c r="F275" s="169"/>
      <c r="G275" s="27"/>
      <c r="H275" s="132"/>
      <c r="I275" s="133"/>
      <c r="J275" s="17"/>
      <c r="K275" s="17"/>
      <c r="L275" s="17"/>
      <c r="M275" s="17"/>
      <c r="N275" s="17"/>
      <c r="O275" s="17"/>
      <c r="P275" s="22"/>
      <c r="Q275" s="22"/>
      <c r="R275" s="48"/>
      <c r="S275" s="22"/>
      <c r="T275" s="68"/>
      <c r="U275" s="51"/>
    </row>
    <row r="276" spans="1:21" ht="22.5" customHeight="1">
      <c r="A276" s="165"/>
      <c r="B276" s="166"/>
      <c r="C276" s="167"/>
      <c r="D276" s="168"/>
      <c r="E276" s="21" t="s">
        <v>77</v>
      </c>
      <c r="F276" s="169"/>
      <c r="G276" s="27"/>
      <c r="H276" s="132"/>
      <c r="I276" s="133"/>
      <c r="J276" s="17"/>
      <c r="K276" s="17"/>
      <c r="L276" s="17"/>
      <c r="M276" s="17"/>
      <c r="N276" s="17"/>
      <c r="O276" s="17"/>
      <c r="P276" s="22"/>
      <c r="Q276" s="22"/>
      <c r="R276" s="48"/>
      <c r="S276" s="22"/>
      <c r="T276" s="68"/>
      <c r="U276" s="51"/>
    </row>
    <row r="277" spans="1:21" ht="30" customHeight="1">
      <c r="A277" s="165"/>
      <c r="B277" s="170" t="s">
        <v>84</v>
      </c>
      <c r="C277" s="167">
        <v>5</v>
      </c>
      <c r="D277" s="168">
        <v>3</v>
      </c>
      <c r="E277" s="21" t="s">
        <v>247</v>
      </c>
      <c r="F277" s="171" t="s">
        <v>248</v>
      </c>
      <c r="G277" s="27"/>
      <c r="H277" s="132"/>
      <c r="I277" s="133"/>
      <c r="J277" s="17"/>
      <c r="K277" s="17"/>
      <c r="L277" s="17"/>
      <c r="M277" s="17"/>
      <c r="N277" s="17"/>
      <c r="O277" s="17"/>
      <c r="P277" s="22"/>
      <c r="Q277" s="22"/>
      <c r="R277" s="48"/>
      <c r="S277" s="22"/>
      <c r="T277" s="68"/>
      <c r="U277" s="51"/>
    </row>
    <row r="278" spans="1:22" ht="26.25" customHeight="1">
      <c r="A278" s="165">
        <v>2453</v>
      </c>
      <c r="B278" s="166"/>
      <c r="C278" s="167"/>
      <c r="D278" s="168"/>
      <c r="E278" s="21" t="s">
        <v>76</v>
      </c>
      <c r="F278" s="169"/>
      <c r="G278" s="27"/>
      <c r="H278" s="132"/>
      <c r="I278" s="133"/>
      <c r="J278" s="17"/>
      <c r="K278" s="17"/>
      <c r="L278" s="17"/>
      <c r="M278" s="17"/>
      <c r="N278" s="17"/>
      <c r="O278" s="17"/>
      <c r="P278" s="22"/>
      <c r="Q278" s="22"/>
      <c r="R278" s="48"/>
      <c r="S278" s="22"/>
      <c r="T278" s="68"/>
      <c r="U278" s="51"/>
      <c r="V278" s="15"/>
    </row>
    <row r="279" spans="1:21" ht="0.75" customHeight="1" hidden="1">
      <c r="A279" s="165"/>
      <c r="B279" s="166"/>
      <c r="C279" s="167"/>
      <c r="D279" s="168"/>
      <c r="E279" s="21" t="s">
        <v>77</v>
      </c>
      <c r="F279" s="169"/>
      <c r="G279" s="27"/>
      <c r="H279" s="132"/>
      <c r="I279" s="133"/>
      <c r="J279" s="17"/>
      <c r="K279" s="17"/>
      <c r="L279" s="17"/>
      <c r="M279" s="17"/>
      <c r="N279" s="17"/>
      <c r="O279" s="17"/>
      <c r="P279" s="22"/>
      <c r="Q279" s="22"/>
      <c r="R279" s="48"/>
      <c r="S279" s="22"/>
      <c r="T279" s="68"/>
      <c r="U279" s="51"/>
    </row>
    <row r="280" spans="1:21" ht="23.25" customHeight="1">
      <c r="A280" s="165"/>
      <c r="B280" s="166"/>
      <c r="C280" s="167"/>
      <c r="D280" s="168"/>
      <c r="E280" s="21" t="s">
        <v>77</v>
      </c>
      <c r="F280" s="169"/>
      <c r="G280" s="27"/>
      <c r="H280" s="132"/>
      <c r="I280" s="133"/>
      <c r="J280" s="17"/>
      <c r="K280" s="17"/>
      <c r="L280" s="17"/>
      <c r="M280" s="17"/>
      <c r="N280" s="17"/>
      <c r="O280" s="17"/>
      <c r="P280" s="22"/>
      <c r="Q280" s="22"/>
      <c r="R280" s="48"/>
      <c r="S280" s="22"/>
      <c r="T280" s="68"/>
      <c r="U280" s="51"/>
    </row>
    <row r="281" spans="1:21" ht="18.75" customHeight="1">
      <c r="A281" s="165"/>
      <c r="B281" s="170" t="s">
        <v>84</v>
      </c>
      <c r="C281" s="167">
        <v>5</v>
      </c>
      <c r="D281" s="168">
        <v>4</v>
      </c>
      <c r="E281" s="21" t="s">
        <v>249</v>
      </c>
      <c r="F281" s="171" t="s">
        <v>250</v>
      </c>
      <c r="G281" s="27"/>
      <c r="H281" s="132"/>
      <c r="I281" s="133"/>
      <c r="J281" s="17"/>
      <c r="K281" s="17"/>
      <c r="L281" s="17"/>
      <c r="M281" s="17"/>
      <c r="N281" s="17"/>
      <c r="O281" s="17"/>
      <c r="P281" s="22"/>
      <c r="Q281" s="22"/>
      <c r="R281" s="48"/>
      <c r="S281" s="22"/>
      <c r="T281" s="68"/>
      <c r="U281" s="51"/>
    </row>
    <row r="282" spans="1:21" ht="39" customHeight="1">
      <c r="A282" s="165">
        <v>2454</v>
      </c>
      <c r="B282" s="166"/>
      <c r="C282" s="167"/>
      <c r="D282" s="168"/>
      <c r="E282" s="21" t="s">
        <v>76</v>
      </c>
      <c r="F282" s="169"/>
      <c r="G282" s="27"/>
      <c r="H282" s="132"/>
      <c r="I282" s="133"/>
      <c r="J282" s="17"/>
      <c r="K282" s="17"/>
      <c r="L282" s="17"/>
      <c r="M282" s="17"/>
      <c r="N282" s="17"/>
      <c r="O282" s="17"/>
      <c r="P282" s="22"/>
      <c r="Q282" s="22"/>
      <c r="R282" s="48"/>
      <c r="S282" s="22"/>
      <c r="T282" s="68"/>
      <c r="U282" s="51"/>
    </row>
    <row r="283" spans="1:21" ht="0.75" customHeight="1" hidden="1">
      <c r="A283" s="165"/>
      <c r="B283" s="166"/>
      <c r="C283" s="167"/>
      <c r="D283" s="168"/>
      <c r="E283" s="21" t="s">
        <v>77</v>
      </c>
      <c r="F283" s="169"/>
      <c r="G283" s="27"/>
      <c r="H283" s="132"/>
      <c r="I283" s="133"/>
      <c r="J283" s="17"/>
      <c r="K283" s="17"/>
      <c r="L283" s="17"/>
      <c r="M283" s="17"/>
      <c r="N283" s="17"/>
      <c r="O283" s="17"/>
      <c r="P283" s="22"/>
      <c r="Q283" s="22"/>
      <c r="R283" s="48"/>
      <c r="S283" s="22"/>
      <c r="T283" s="68"/>
      <c r="U283" s="51"/>
    </row>
    <row r="284" spans="1:22" ht="19.5" customHeight="1">
      <c r="A284" s="165"/>
      <c r="B284" s="166"/>
      <c r="C284" s="167"/>
      <c r="D284" s="168"/>
      <c r="E284" s="21" t="s">
        <v>77</v>
      </c>
      <c r="F284" s="169"/>
      <c r="G284" s="27"/>
      <c r="H284" s="132"/>
      <c r="I284" s="133"/>
      <c r="J284" s="17"/>
      <c r="K284" s="17"/>
      <c r="L284" s="17"/>
      <c r="M284" s="17"/>
      <c r="N284" s="17"/>
      <c r="O284" s="17"/>
      <c r="P284" s="22"/>
      <c r="Q284" s="22"/>
      <c r="R284" s="48"/>
      <c r="S284" s="22"/>
      <c r="T284" s="68"/>
      <c r="U284" s="51"/>
      <c r="V284" s="10"/>
    </row>
    <row r="285" spans="1:22" s="10" customFormat="1" ht="20.25" customHeight="1">
      <c r="A285" s="165"/>
      <c r="B285" s="170" t="s">
        <v>84</v>
      </c>
      <c r="C285" s="167">
        <v>5</v>
      </c>
      <c r="D285" s="168">
        <v>5</v>
      </c>
      <c r="E285" s="21" t="s">
        <v>251</v>
      </c>
      <c r="F285" s="171" t="s">
        <v>252</v>
      </c>
      <c r="G285" s="27"/>
      <c r="H285" s="132"/>
      <c r="I285" s="133"/>
      <c r="J285" s="17"/>
      <c r="K285" s="17"/>
      <c r="L285" s="17"/>
      <c r="M285" s="17"/>
      <c r="N285" s="17"/>
      <c r="O285" s="17"/>
      <c r="P285" s="22"/>
      <c r="Q285" s="22"/>
      <c r="R285" s="48"/>
      <c r="S285" s="22"/>
      <c r="T285" s="68"/>
      <c r="U285" s="51"/>
      <c r="V285" s="1"/>
    </row>
    <row r="286" spans="1:21" ht="21" customHeight="1">
      <c r="A286" s="165">
        <v>2455</v>
      </c>
      <c r="B286" s="166"/>
      <c r="C286" s="167"/>
      <c r="D286" s="168"/>
      <c r="E286" s="21" t="s">
        <v>76</v>
      </c>
      <c r="F286" s="169"/>
      <c r="G286" s="27"/>
      <c r="H286" s="132"/>
      <c r="I286" s="133"/>
      <c r="J286" s="17"/>
      <c r="K286" s="17"/>
      <c r="L286" s="17"/>
      <c r="M286" s="17"/>
      <c r="N286" s="17"/>
      <c r="O286" s="17"/>
      <c r="P286" s="22"/>
      <c r="Q286" s="22"/>
      <c r="R286" s="48"/>
      <c r="S286" s="22"/>
      <c r="T286" s="68"/>
      <c r="U286" s="51"/>
    </row>
    <row r="287" spans="1:21" ht="24" customHeight="1">
      <c r="A287" s="165"/>
      <c r="B287" s="166"/>
      <c r="C287" s="167"/>
      <c r="D287" s="168"/>
      <c r="E287" s="21" t="s">
        <v>77</v>
      </c>
      <c r="F287" s="169"/>
      <c r="G287" s="27"/>
      <c r="H287" s="132"/>
      <c r="I287" s="133"/>
      <c r="J287" s="17"/>
      <c r="K287" s="17"/>
      <c r="L287" s="17"/>
      <c r="M287" s="17"/>
      <c r="N287" s="17"/>
      <c r="O287" s="17"/>
      <c r="P287" s="22"/>
      <c r="Q287" s="22"/>
      <c r="R287" s="48"/>
      <c r="S287" s="22"/>
      <c r="T287" s="68"/>
      <c r="U287" s="51"/>
    </row>
    <row r="288" spans="1:21" ht="26.25" customHeight="1">
      <c r="A288" s="165"/>
      <c r="B288" s="166"/>
      <c r="C288" s="167"/>
      <c r="D288" s="168"/>
      <c r="E288" s="21" t="s">
        <v>77</v>
      </c>
      <c r="F288" s="169"/>
      <c r="G288" s="27"/>
      <c r="H288" s="132"/>
      <c r="I288" s="133"/>
      <c r="J288" s="17"/>
      <c r="K288" s="17"/>
      <c r="L288" s="17"/>
      <c r="M288" s="17"/>
      <c r="N288" s="17"/>
      <c r="O288" s="17"/>
      <c r="P288" s="22"/>
      <c r="Q288" s="22"/>
      <c r="R288" s="48"/>
      <c r="S288" s="22"/>
      <c r="T288" s="68"/>
      <c r="U288" s="53"/>
    </row>
    <row r="289" spans="1:21" ht="21" customHeight="1">
      <c r="A289" s="165">
        <v>2460</v>
      </c>
      <c r="B289" s="170" t="s">
        <v>84</v>
      </c>
      <c r="C289" s="167">
        <v>6</v>
      </c>
      <c r="D289" s="168">
        <v>0</v>
      </c>
      <c r="E289" s="21" t="s">
        <v>253</v>
      </c>
      <c r="F289" s="172" t="s">
        <v>254</v>
      </c>
      <c r="G289" s="27"/>
      <c r="H289" s="132"/>
      <c r="I289" s="133"/>
      <c r="J289" s="17"/>
      <c r="K289" s="17"/>
      <c r="L289" s="17"/>
      <c r="M289" s="17"/>
      <c r="N289" s="17"/>
      <c r="O289" s="17"/>
      <c r="P289" s="22"/>
      <c r="Q289" s="22"/>
      <c r="R289" s="48"/>
      <c r="S289" s="22"/>
      <c r="T289" s="68"/>
      <c r="U289" s="51"/>
    </row>
    <row r="290" spans="2:22" ht="21.75" customHeight="1">
      <c r="B290" s="166"/>
      <c r="C290" s="167"/>
      <c r="D290" s="168"/>
      <c r="E290" s="21" t="s">
        <v>69</v>
      </c>
      <c r="F290" s="172"/>
      <c r="G290" s="27"/>
      <c r="H290" s="132"/>
      <c r="I290" s="133"/>
      <c r="J290" s="17"/>
      <c r="K290" s="17"/>
      <c r="L290" s="17"/>
      <c r="M290" s="17"/>
      <c r="N290" s="17"/>
      <c r="O290" s="17"/>
      <c r="P290" s="22"/>
      <c r="Q290" s="22"/>
      <c r="R290" s="48"/>
      <c r="S290" s="22"/>
      <c r="T290" s="70"/>
      <c r="U290" s="51"/>
      <c r="V290" s="10"/>
    </row>
    <row r="291" spans="1:22" s="10" customFormat="1" ht="18" customHeight="1">
      <c r="A291" s="165">
        <v>2461</v>
      </c>
      <c r="B291" s="170" t="s">
        <v>84</v>
      </c>
      <c r="C291" s="167">
        <v>6</v>
      </c>
      <c r="D291" s="168">
        <v>1</v>
      </c>
      <c r="E291" s="21" t="s">
        <v>255</v>
      </c>
      <c r="F291" s="171" t="s">
        <v>254</v>
      </c>
      <c r="G291" s="27"/>
      <c r="H291" s="132"/>
      <c r="I291" s="133"/>
      <c r="J291" s="17"/>
      <c r="K291" s="17"/>
      <c r="L291" s="17"/>
      <c r="M291" s="17"/>
      <c r="N291" s="17"/>
      <c r="O291" s="17"/>
      <c r="P291" s="22"/>
      <c r="Q291" s="22"/>
      <c r="R291" s="48"/>
      <c r="S291" s="22"/>
      <c r="T291" s="68"/>
      <c r="U291" s="51"/>
      <c r="V291" s="1"/>
    </row>
    <row r="292" spans="2:21" ht="26.25" customHeight="1">
      <c r="B292" s="166"/>
      <c r="C292" s="167"/>
      <c r="D292" s="168"/>
      <c r="E292" s="21" t="s">
        <v>76</v>
      </c>
      <c r="F292" s="169"/>
      <c r="G292" s="27"/>
      <c r="H292" s="132"/>
      <c r="I292" s="133"/>
      <c r="J292" s="17"/>
      <c r="K292" s="17"/>
      <c r="L292" s="17"/>
      <c r="M292" s="17"/>
      <c r="N292" s="17"/>
      <c r="O292" s="17"/>
      <c r="P292" s="22"/>
      <c r="Q292" s="22"/>
      <c r="R292" s="48"/>
      <c r="S292" s="22"/>
      <c r="T292" s="68"/>
      <c r="U292" s="51"/>
    </row>
    <row r="293" spans="1:21" ht="24" customHeight="1">
      <c r="A293" s="165"/>
      <c r="B293" s="166"/>
      <c r="C293" s="167"/>
      <c r="D293" s="168"/>
      <c r="E293" s="21" t="s">
        <v>77</v>
      </c>
      <c r="F293" s="169"/>
      <c r="G293" s="27"/>
      <c r="H293" s="132"/>
      <c r="I293" s="133"/>
      <c r="J293" s="17"/>
      <c r="K293" s="17"/>
      <c r="L293" s="17"/>
      <c r="M293" s="17"/>
      <c r="N293" s="17"/>
      <c r="O293" s="17"/>
      <c r="P293" s="22"/>
      <c r="Q293" s="22"/>
      <c r="R293" s="48"/>
      <c r="S293" s="22"/>
      <c r="T293" s="68"/>
      <c r="U293" s="51"/>
    </row>
    <row r="294" spans="1:21" ht="16.5" customHeight="1">
      <c r="A294" s="165"/>
      <c r="B294" s="166"/>
      <c r="C294" s="167"/>
      <c r="D294" s="168"/>
      <c r="E294" s="21" t="s">
        <v>77</v>
      </c>
      <c r="F294" s="169"/>
      <c r="G294" s="27"/>
      <c r="H294" s="132"/>
      <c r="I294" s="133"/>
      <c r="J294" s="17"/>
      <c r="K294" s="17"/>
      <c r="L294" s="17"/>
      <c r="M294" s="17"/>
      <c r="N294" s="17"/>
      <c r="O294" s="17"/>
      <c r="P294" s="22"/>
      <c r="Q294" s="22"/>
      <c r="R294" s="48"/>
      <c r="S294" s="22"/>
      <c r="T294" s="68"/>
      <c r="U294" s="53"/>
    </row>
    <row r="295" spans="1:21" ht="18.75" customHeight="1">
      <c r="A295" s="165">
        <v>2470</v>
      </c>
      <c r="B295" s="170" t="s">
        <v>84</v>
      </c>
      <c r="C295" s="167">
        <v>7</v>
      </c>
      <c r="D295" s="168">
        <v>0</v>
      </c>
      <c r="E295" s="21" t="s">
        <v>256</v>
      </c>
      <c r="F295" s="171" t="s">
        <v>257</v>
      </c>
      <c r="G295" s="27"/>
      <c r="H295" s="132"/>
      <c r="I295" s="133"/>
      <c r="J295" s="17"/>
      <c r="K295" s="17"/>
      <c r="L295" s="17"/>
      <c r="M295" s="17"/>
      <c r="N295" s="17"/>
      <c r="O295" s="17"/>
      <c r="P295" s="22"/>
      <c r="Q295" s="22"/>
      <c r="R295" s="48"/>
      <c r="S295" s="22"/>
      <c r="T295" s="68"/>
      <c r="U295" s="51"/>
    </row>
    <row r="296" spans="2:21" ht="24" customHeight="1">
      <c r="B296" s="166"/>
      <c r="C296" s="167"/>
      <c r="D296" s="168"/>
      <c r="E296" s="21" t="s">
        <v>69</v>
      </c>
      <c r="F296" s="172"/>
      <c r="G296" s="27"/>
      <c r="H296" s="132"/>
      <c r="I296" s="133"/>
      <c r="J296" s="17"/>
      <c r="K296" s="17"/>
      <c r="L296" s="17"/>
      <c r="M296" s="17"/>
      <c r="N296" s="17"/>
      <c r="O296" s="17"/>
      <c r="P296" s="22"/>
      <c r="Q296" s="22"/>
      <c r="R296" s="48"/>
      <c r="S296" s="22"/>
      <c r="T296" s="70"/>
      <c r="U296" s="51"/>
    </row>
    <row r="297" spans="1:21" ht="24.75" customHeight="1">
      <c r="A297" s="165">
        <v>2471</v>
      </c>
      <c r="B297" s="170" t="s">
        <v>84</v>
      </c>
      <c r="C297" s="167">
        <v>7</v>
      </c>
      <c r="D297" s="168">
        <v>1</v>
      </c>
      <c r="E297" s="21" t="s">
        <v>258</v>
      </c>
      <c r="F297" s="171" t="s">
        <v>259</v>
      </c>
      <c r="G297" s="27"/>
      <c r="H297" s="132"/>
      <c r="I297" s="133"/>
      <c r="J297" s="17"/>
      <c r="K297" s="17"/>
      <c r="L297" s="17"/>
      <c r="M297" s="17"/>
      <c r="N297" s="17"/>
      <c r="O297" s="17"/>
      <c r="P297" s="22"/>
      <c r="Q297" s="22"/>
      <c r="R297" s="48"/>
      <c r="S297" s="22"/>
      <c r="T297" s="68"/>
      <c r="U297" s="51"/>
    </row>
    <row r="298" spans="2:21" ht="16.5" customHeight="1">
      <c r="B298" s="166"/>
      <c r="C298" s="167"/>
      <c r="D298" s="168"/>
      <c r="E298" s="21" t="s">
        <v>76</v>
      </c>
      <c r="F298" s="169"/>
      <c r="G298" s="27"/>
      <c r="H298" s="132"/>
      <c r="I298" s="133"/>
      <c r="J298" s="17"/>
      <c r="K298" s="17"/>
      <c r="L298" s="17"/>
      <c r="M298" s="17"/>
      <c r="N298" s="17"/>
      <c r="O298" s="17"/>
      <c r="P298" s="22"/>
      <c r="Q298" s="22"/>
      <c r="R298" s="48"/>
      <c r="S298" s="22"/>
      <c r="T298" s="68"/>
      <c r="U298" s="51"/>
    </row>
    <row r="299" spans="1:21" ht="18" hidden="1">
      <c r="A299" s="165"/>
      <c r="B299" s="166"/>
      <c r="C299" s="167"/>
      <c r="D299" s="168"/>
      <c r="E299" s="21" t="s">
        <v>77</v>
      </c>
      <c r="F299" s="169"/>
      <c r="G299" s="27"/>
      <c r="H299" s="132"/>
      <c r="I299" s="133"/>
      <c r="J299" s="17"/>
      <c r="K299" s="17"/>
      <c r="L299" s="17"/>
      <c r="M299" s="17"/>
      <c r="N299" s="17"/>
      <c r="O299" s="17"/>
      <c r="P299" s="22"/>
      <c r="Q299" s="22"/>
      <c r="R299" s="48"/>
      <c r="S299" s="22"/>
      <c r="T299" s="68"/>
      <c r="U299" s="51"/>
    </row>
    <row r="300" spans="1:21" ht="22.5" customHeight="1">
      <c r="A300" s="165"/>
      <c r="B300" s="166"/>
      <c r="C300" s="167"/>
      <c r="D300" s="168"/>
      <c r="E300" s="21" t="s">
        <v>77</v>
      </c>
      <c r="F300" s="169"/>
      <c r="G300" s="27"/>
      <c r="H300" s="132"/>
      <c r="I300" s="133"/>
      <c r="J300" s="17"/>
      <c r="K300" s="17"/>
      <c r="L300" s="17"/>
      <c r="M300" s="17"/>
      <c r="N300" s="17"/>
      <c r="O300" s="17"/>
      <c r="P300" s="22"/>
      <c r="Q300" s="22"/>
      <c r="R300" s="48"/>
      <c r="S300" s="22"/>
      <c r="T300" s="68"/>
      <c r="U300" s="51"/>
    </row>
    <row r="301" spans="1:21" ht="23.25" customHeight="1">
      <c r="A301" s="165">
        <v>2472</v>
      </c>
      <c r="B301" s="170" t="s">
        <v>84</v>
      </c>
      <c r="C301" s="167">
        <v>7</v>
      </c>
      <c r="D301" s="168">
        <v>2</v>
      </c>
      <c r="E301" s="21" t="s">
        <v>260</v>
      </c>
      <c r="F301" s="180" t="s">
        <v>261</v>
      </c>
      <c r="G301" s="27"/>
      <c r="H301" s="132"/>
      <c r="I301" s="133"/>
      <c r="J301" s="17"/>
      <c r="K301" s="17"/>
      <c r="L301" s="17"/>
      <c r="M301" s="17"/>
      <c r="N301" s="17"/>
      <c r="O301" s="17"/>
      <c r="P301" s="22"/>
      <c r="Q301" s="22"/>
      <c r="R301" s="48"/>
      <c r="S301" s="22"/>
      <c r="T301" s="68"/>
      <c r="U301" s="51"/>
    </row>
    <row r="302" spans="2:21" ht="36" customHeight="1">
      <c r="B302" s="166"/>
      <c r="C302" s="167"/>
      <c r="D302" s="168"/>
      <c r="E302" s="21" t="s">
        <v>76</v>
      </c>
      <c r="F302" s="169"/>
      <c r="G302" s="27"/>
      <c r="H302" s="132"/>
      <c r="I302" s="133"/>
      <c r="J302" s="17"/>
      <c r="K302" s="17"/>
      <c r="L302" s="17"/>
      <c r="M302" s="17"/>
      <c r="N302" s="17"/>
      <c r="O302" s="17"/>
      <c r="P302" s="22"/>
      <c r="Q302" s="22"/>
      <c r="R302" s="48"/>
      <c r="S302" s="22"/>
      <c r="T302" s="68"/>
      <c r="U302" s="51"/>
    </row>
    <row r="303" spans="1:21" ht="0.75" customHeight="1" hidden="1">
      <c r="A303" s="165"/>
      <c r="B303" s="166"/>
      <c r="C303" s="167"/>
      <c r="D303" s="168"/>
      <c r="E303" s="21" t="s">
        <v>77</v>
      </c>
      <c r="F303" s="169"/>
      <c r="G303" s="27"/>
      <c r="H303" s="132"/>
      <c r="I303" s="133"/>
      <c r="J303" s="17"/>
      <c r="K303" s="17"/>
      <c r="L303" s="17"/>
      <c r="M303" s="17"/>
      <c r="N303" s="17"/>
      <c r="O303" s="17"/>
      <c r="P303" s="22"/>
      <c r="Q303" s="22"/>
      <c r="R303" s="48"/>
      <c r="S303" s="22"/>
      <c r="T303" s="68"/>
      <c r="U303" s="51"/>
    </row>
    <row r="304" spans="1:21" ht="25.5" customHeight="1">
      <c r="A304" s="165"/>
      <c r="B304" s="166"/>
      <c r="C304" s="167"/>
      <c r="D304" s="168"/>
      <c r="E304" s="21" t="s">
        <v>77</v>
      </c>
      <c r="F304" s="169"/>
      <c r="G304" s="27"/>
      <c r="H304" s="132"/>
      <c r="I304" s="133"/>
      <c r="J304" s="17"/>
      <c r="K304" s="17"/>
      <c r="L304" s="17"/>
      <c r="M304" s="17"/>
      <c r="N304" s="17"/>
      <c r="O304" s="17"/>
      <c r="P304" s="22"/>
      <c r="Q304" s="22"/>
      <c r="R304" s="48"/>
      <c r="S304" s="22"/>
      <c r="T304" s="68"/>
      <c r="U304" s="51"/>
    </row>
    <row r="305" spans="1:21" ht="24" customHeight="1">
      <c r="A305" s="165">
        <v>2473</v>
      </c>
      <c r="B305" s="170" t="s">
        <v>84</v>
      </c>
      <c r="C305" s="167">
        <v>7</v>
      </c>
      <c r="D305" s="168">
        <v>3</v>
      </c>
      <c r="E305" s="21" t="s">
        <v>262</v>
      </c>
      <c r="F305" s="171" t="s">
        <v>263</v>
      </c>
      <c r="G305" s="27"/>
      <c r="H305" s="132"/>
      <c r="I305" s="133"/>
      <c r="J305" s="17"/>
      <c r="K305" s="17"/>
      <c r="L305" s="17"/>
      <c r="M305" s="17"/>
      <c r="N305" s="17"/>
      <c r="O305" s="17"/>
      <c r="P305" s="22"/>
      <c r="Q305" s="22"/>
      <c r="R305" s="48"/>
      <c r="S305" s="22"/>
      <c r="T305" s="68"/>
      <c r="U305" s="51"/>
    </row>
    <row r="306" spans="2:21" ht="16.5" customHeight="1">
      <c r="B306" s="166"/>
      <c r="C306" s="167"/>
      <c r="D306" s="168"/>
      <c r="E306" s="21" t="s">
        <v>76</v>
      </c>
      <c r="F306" s="169"/>
      <c r="G306" s="27"/>
      <c r="H306" s="132"/>
      <c r="I306" s="133"/>
      <c r="J306" s="17"/>
      <c r="K306" s="17"/>
      <c r="L306" s="17"/>
      <c r="M306" s="17"/>
      <c r="N306" s="17"/>
      <c r="O306" s="17"/>
      <c r="P306" s="22"/>
      <c r="Q306" s="22"/>
      <c r="R306" s="48"/>
      <c r="S306" s="22"/>
      <c r="T306" s="68"/>
      <c r="U306" s="51"/>
    </row>
    <row r="307" spans="1:21" ht="18" hidden="1">
      <c r="A307" s="165"/>
      <c r="B307" s="166"/>
      <c r="C307" s="167"/>
      <c r="D307" s="168"/>
      <c r="E307" s="21" t="s">
        <v>77</v>
      </c>
      <c r="F307" s="169"/>
      <c r="G307" s="27"/>
      <c r="H307" s="132"/>
      <c r="I307" s="133"/>
      <c r="J307" s="17"/>
      <c r="K307" s="17"/>
      <c r="L307" s="17"/>
      <c r="M307" s="17"/>
      <c r="N307" s="17"/>
      <c r="O307" s="17"/>
      <c r="P307" s="22"/>
      <c r="Q307" s="22"/>
      <c r="R307" s="48"/>
      <c r="S307" s="22"/>
      <c r="T307" s="68"/>
      <c r="U307" s="51"/>
    </row>
    <row r="308" spans="1:22" ht="41.25" customHeight="1">
      <c r="A308" s="165"/>
      <c r="B308" s="166"/>
      <c r="C308" s="167"/>
      <c r="D308" s="168"/>
      <c r="E308" s="21" t="s">
        <v>77</v>
      </c>
      <c r="F308" s="169"/>
      <c r="G308" s="27"/>
      <c r="H308" s="132"/>
      <c r="I308" s="133"/>
      <c r="J308" s="17"/>
      <c r="K308" s="17"/>
      <c r="L308" s="17"/>
      <c r="M308" s="17"/>
      <c r="N308" s="17"/>
      <c r="O308" s="17"/>
      <c r="P308" s="22"/>
      <c r="Q308" s="22"/>
      <c r="R308" s="48"/>
      <c r="S308" s="22"/>
      <c r="T308" s="68"/>
      <c r="U308" s="51"/>
      <c r="V308" s="10"/>
    </row>
    <row r="309" spans="1:22" s="10" customFormat="1" ht="17.25" customHeight="1">
      <c r="A309" s="165">
        <v>2474</v>
      </c>
      <c r="B309" s="170" t="s">
        <v>84</v>
      </c>
      <c r="C309" s="167">
        <v>7</v>
      </c>
      <c r="D309" s="168">
        <v>4</v>
      </c>
      <c r="E309" s="21" t="s">
        <v>264</v>
      </c>
      <c r="F309" s="169" t="s">
        <v>265</v>
      </c>
      <c r="G309" s="27"/>
      <c r="H309" s="132"/>
      <c r="I309" s="133"/>
      <c r="J309" s="17"/>
      <c r="K309" s="17"/>
      <c r="L309" s="17"/>
      <c r="M309" s="17"/>
      <c r="N309" s="17"/>
      <c r="O309" s="17"/>
      <c r="P309" s="22"/>
      <c r="Q309" s="22"/>
      <c r="R309" s="48"/>
      <c r="S309" s="22"/>
      <c r="T309" s="68"/>
      <c r="U309" s="51"/>
      <c r="V309" s="1"/>
    </row>
    <row r="310" spans="2:21" ht="24.75" customHeight="1">
      <c r="B310" s="166"/>
      <c r="C310" s="167"/>
      <c r="D310" s="168"/>
      <c r="E310" s="21" t="s">
        <v>76</v>
      </c>
      <c r="F310" s="169"/>
      <c r="G310" s="27"/>
      <c r="H310" s="132"/>
      <c r="I310" s="133"/>
      <c r="J310" s="17"/>
      <c r="K310" s="17"/>
      <c r="L310" s="17"/>
      <c r="M310" s="17"/>
      <c r="N310" s="17"/>
      <c r="O310" s="17"/>
      <c r="P310" s="22"/>
      <c r="Q310" s="22"/>
      <c r="R310" s="48"/>
      <c r="S310" s="22"/>
      <c r="T310" s="68"/>
      <c r="U310" s="51"/>
    </row>
    <row r="311" spans="1:21" ht="42" customHeight="1">
      <c r="A311" s="165"/>
      <c r="B311" s="166"/>
      <c r="C311" s="167"/>
      <c r="D311" s="168"/>
      <c r="E311" s="21" t="s">
        <v>77</v>
      </c>
      <c r="F311" s="169"/>
      <c r="G311" s="27"/>
      <c r="H311" s="132"/>
      <c r="I311" s="133"/>
      <c r="J311" s="17"/>
      <c r="K311" s="17"/>
      <c r="L311" s="17"/>
      <c r="M311" s="17"/>
      <c r="N311" s="17"/>
      <c r="O311" s="17"/>
      <c r="P311" s="22"/>
      <c r="Q311" s="22"/>
      <c r="R311" s="48"/>
      <c r="S311" s="22"/>
      <c r="T311" s="68"/>
      <c r="U311" s="51"/>
    </row>
    <row r="312" spans="1:21" ht="26.25" customHeight="1">
      <c r="A312" s="165"/>
      <c r="B312" s="166"/>
      <c r="C312" s="167"/>
      <c r="D312" s="168"/>
      <c r="E312" s="21" t="s">
        <v>77</v>
      </c>
      <c r="F312" s="169"/>
      <c r="G312" s="27"/>
      <c r="H312" s="132"/>
      <c r="I312" s="133"/>
      <c r="J312" s="17"/>
      <c r="K312" s="17"/>
      <c r="L312" s="17"/>
      <c r="M312" s="17"/>
      <c r="N312" s="17"/>
      <c r="O312" s="17"/>
      <c r="P312" s="22"/>
      <c r="Q312" s="22"/>
      <c r="R312" s="48"/>
      <c r="S312" s="22"/>
      <c r="T312" s="68"/>
      <c r="U312" s="53"/>
    </row>
    <row r="313" spans="1:21" ht="18.75" customHeight="1">
      <c r="A313" s="165">
        <v>2480</v>
      </c>
      <c r="B313" s="170" t="s">
        <v>84</v>
      </c>
      <c r="C313" s="167">
        <v>8</v>
      </c>
      <c r="D313" s="168">
        <v>0</v>
      </c>
      <c r="E313" s="21" t="s">
        <v>266</v>
      </c>
      <c r="F313" s="172" t="s">
        <v>267</v>
      </c>
      <c r="G313" s="27"/>
      <c r="H313" s="132"/>
      <c r="I313" s="133"/>
      <c r="J313" s="17"/>
      <c r="K313" s="17"/>
      <c r="L313" s="17"/>
      <c r="M313" s="17"/>
      <c r="N313" s="17"/>
      <c r="O313" s="17"/>
      <c r="P313" s="22"/>
      <c r="Q313" s="22"/>
      <c r="R313" s="48"/>
      <c r="S313" s="22"/>
      <c r="T313" s="68"/>
      <c r="U313" s="51"/>
    </row>
    <row r="314" spans="2:21" ht="26.25" customHeight="1">
      <c r="B314" s="166"/>
      <c r="C314" s="167"/>
      <c r="D314" s="168"/>
      <c r="E314" s="21" t="s">
        <v>69</v>
      </c>
      <c r="F314" s="172"/>
      <c r="G314" s="27"/>
      <c r="H314" s="132"/>
      <c r="I314" s="133"/>
      <c r="J314" s="17"/>
      <c r="K314" s="17"/>
      <c r="L314" s="17"/>
      <c r="M314" s="17"/>
      <c r="N314" s="17"/>
      <c r="O314" s="17"/>
      <c r="P314" s="22"/>
      <c r="Q314" s="22"/>
      <c r="R314" s="48"/>
      <c r="S314" s="22"/>
      <c r="T314" s="70"/>
      <c r="U314" s="51"/>
    </row>
    <row r="315" spans="1:21" ht="24" customHeight="1">
      <c r="A315" s="165">
        <v>2481</v>
      </c>
      <c r="B315" s="170" t="s">
        <v>84</v>
      </c>
      <c r="C315" s="167">
        <v>8</v>
      </c>
      <c r="D315" s="168">
        <v>1</v>
      </c>
      <c r="E315" s="21" t="s">
        <v>268</v>
      </c>
      <c r="F315" s="171" t="s">
        <v>269</v>
      </c>
      <c r="G315" s="27"/>
      <c r="H315" s="132"/>
      <c r="I315" s="133"/>
      <c r="J315" s="17"/>
      <c r="K315" s="17"/>
      <c r="L315" s="17"/>
      <c r="M315" s="17"/>
      <c r="N315" s="17"/>
      <c r="O315" s="17"/>
      <c r="P315" s="22"/>
      <c r="Q315" s="22"/>
      <c r="R315" s="48"/>
      <c r="S315" s="22"/>
      <c r="T315" s="68"/>
      <c r="U315" s="51"/>
    </row>
    <row r="316" spans="2:21" ht="39" customHeight="1">
      <c r="B316" s="166"/>
      <c r="C316" s="167"/>
      <c r="D316" s="168"/>
      <c r="E316" s="21" t="s">
        <v>76</v>
      </c>
      <c r="F316" s="169"/>
      <c r="G316" s="27"/>
      <c r="H316" s="132"/>
      <c r="I316" s="133"/>
      <c r="J316" s="17"/>
      <c r="K316" s="17"/>
      <c r="L316" s="17"/>
      <c r="M316" s="17"/>
      <c r="N316" s="17"/>
      <c r="O316" s="17"/>
      <c r="P316" s="22"/>
      <c r="Q316" s="22"/>
      <c r="R316" s="48"/>
      <c r="S316" s="22"/>
      <c r="T316" s="68"/>
      <c r="U316" s="51"/>
    </row>
    <row r="317" spans="1:21" ht="18" hidden="1">
      <c r="A317" s="165"/>
      <c r="B317" s="166"/>
      <c r="C317" s="167"/>
      <c r="D317" s="168"/>
      <c r="E317" s="21" t="s">
        <v>77</v>
      </c>
      <c r="F317" s="169"/>
      <c r="G317" s="27"/>
      <c r="H317" s="132"/>
      <c r="I317" s="133"/>
      <c r="J317" s="17"/>
      <c r="K317" s="17"/>
      <c r="L317" s="17"/>
      <c r="M317" s="17"/>
      <c r="N317" s="17"/>
      <c r="O317" s="17"/>
      <c r="P317" s="22"/>
      <c r="Q317" s="22"/>
      <c r="R317" s="48"/>
      <c r="S317" s="22"/>
      <c r="T317" s="68"/>
      <c r="U317" s="51"/>
    </row>
    <row r="318" spans="1:21" ht="28.5" customHeight="1">
      <c r="A318" s="165"/>
      <c r="B318" s="166"/>
      <c r="C318" s="167"/>
      <c r="D318" s="168"/>
      <c r="E318" s="21" t="s">
        <v>77</v>
      </c>
      <c r="F318" s="169"/>
      <c r="G318" s="27"/>
      <c r="H318" s="132"/>
      <c r="I318" s="133"/>
      <c r="J318" s="17"/>
      <c r="K318" s="17"/>
      <c r="L318" s="17"/>
      <c r="M318" s="17"/>
      <c r="N318" s="17"/>
      <c r="O318" s="17"/>
      <c r="P318" s="22"/>
      <c r="Q318" s="22"/>
      <c r="R318" s="48"/>
      <c r="S318" s="22"/>
      <c r="T318" s="68"/>
      <c r="U318" s="51"/>
    </row>
    <row r="319" spans="1:21" ht="24" customHeight="1">
      <c r="A319" s="165">
        <v>2482</v>
      </c>
      <c r="B319" s="170" t="s">
        <v>84</v>
      </c>
      <c r="C319" s="167">
        <v>8</v>
      </c>
      <c r="D319" s="168">
        <v>2</v>
      </c>
      <c r="E319" s="21" t="s">
        <v>270</v>
      </c>
      <c r="F319" s="171" t="s">
        <v>271</v>
      </c>
      <c r="G319" s="27"/>
      <c r="H319" s="132"/>
      <c r="I319" s="133"/>
      <c r="J319" s="17"/>
      <c r="K319" s="17"/>
      <c r="L319" s="17"/>
      <c r="M319" s="17"/>
      <c r="N319" s="17"/>
      <c r="O319" s="17"/>
      <c r="P319" s="22"/>
      <c r="Q319" s="22"/>
      <c r="R319" s="48"/>
      <c r="S319" s="22"/>
      <c r="T319" s="68"/>
      <c r="U319" s="51"/>
    </row>
    <row r="320" spans="2:21" ht="16.5" customHeight="1">
      <c r="B320" s="166"/>
      <c r="C320" s="167"/>
      <c r="D320" s="168"/>
      <c r="E320" s="21" t="s">
        <v>76</v>
      </c>
      <c r="F320" s="169"/>
      <c r="G320" s="27"/>
      <c r="H320" s="132"/>
      <c r="I320" s="133"/>
      <c r="J320" s="17"/>
      <c r="K320" s="17"/>
      <c r="L320" s="17"/>
      <c r="M320" s="17"/>
      <c r="N320" s="17"/>
      <c r="O320" s="17"/>
      <c r="P320" s="22"/>
      <c r="Q320" s="22"/>
      <c r="R320" s="48"/>
      <c r="S320" s="22"/>
      <c r="T320" s="68"/>
      <c r="U320" s="51"/>
    </row>
    <row r="321" spans="1:21" ht="18" hidden="1">
      <c r="A321" s="165"/>
      <c r="B321" s="166"/>
      <c r="C321" s="167"/>
      <c r="D321" s="168"/>
      <c r="E321" s="21" t="s">
        <v>77</v>
      </c>
      <c r="F321" s="169"/>
      <c r="G321" s="27"/>
      <c r="H321" s="132"/>
      <c r="I321" s="133"/>
      <c r="J321" s="17"/>
      <c r="K321" s="17"/>
      <c r="L321" s="17"/>
      <c r="M321" s="17"/>
      <c r="N321" s="17"/>
      <c r="O321" s="17"/>
      <c r="P321" s="22"/>
      <c r="Q321" s="22"/>
      <c r="R321" s="48"/>
      <c r="S321" s="22"/>
      <c r="T321" s="68"/>
      <c r="U321" s="51"/>
    </row>
    <row r="322" spans="1:21" ht="24" customHeight="1">
      <c r="A322" s="165"/>
      <c r="B322" s="166"/>
      <c r="C322" s="167"/>
      <c r="D322" s="168"/>
      <c r="E322" s="21" t="s">
        <v>77</v>
      </c>
      <c r="F322" s="169"/>
      <c r="G322" s="27"/>
      <c r="H322" s="132"/>
      <c r="I322" s="133"/>
      <c r="J322" s="17"/>
      <c r="K322" s="17"/>
      <c r="L322" s="17"/>
      <c r="M322" s="17"/>
      <c r="N322" s="17"/>
      <c r="O322" s="17"/>
      <c r="P322" s="22"/>
      <c r="Q322" s="22"/>
      <c r="R322" s="48"/>
      <c r="S322" s="22"/>
      <c r="T322" s="68"/>
      <c r="U322" s="51"/>
    </row>
    <row r="323" spans="1:21" ht="24.75" customHeight="1">
      <c r="A323" s="165">
        <v>2483</v>
      </c>
      <c r="B323" s="170" t="s">
        <v>84</v>
      </c>
      <c r="C323" s="167">
        <v>8</v>
      </c>
      <c r="D323" s="168">
        <v>3</v>
      </c>
      <c r="E323" s="21" t="s">
        <v>272</v>
      </c>
      <c r="F323" s="171" t="s">
        <v>273</v>
      </c>
      <c r="G323" s="27"/>
      <c r="H323" s="132"/>
      <c r="I323" s="133"/>
      <c r="J323" s="17"/>
      <c r="K323" s="17"/>
      <c r="L323" s="17"/>
      <c r="M323" s="17"/>
      <c r="N323" s="17"/>
      <c r="O323" s="17"/>
      <c r="P323" s="22"/>
      <c r="Q323" s="22"/>
      <c r="R323" s="48"/>
      <c r="S323" s="22"/>
      <c r="T323" s="68"/>
      <c r="U323" s="51"/>
    </row>
    <row r="324" spans="2:21" ht="22.5" customHeight="1">
      <c r="B324" s="166"/>
      <c r="C324" s="167"/>
      <c r="D324" s="168"/>
      <c r="E324" s="21" t="s">
        <v>76</v>
      </c>
      <c r="F324" s="169"/>
      <c r="G324" s="27"/>
      <c r="H324" s="132"/>
      <c r="I324" s="133"/>
      <c r="J324" s="17"/>
      <c r="K324" s="17"/>
      <c r="L324" s="17"/>
      <c r="M324" s="17"/>
      <c r="N324" s="17"/>
      <c r="O324" s="17"/>
      <c r="P324" s="22"/>
      <c r="Q324" s="22"/>
      <c r="R324" s="48"/>
      <c r="S324" s="22"/>
      <c r="T324" s="68"/>
      <c r="U324" s="51"/>
    </row>
    <row r="325" spans="1:21" ht="18" hidden="1">
      <c r="A325" s="165"/>
      <c r="B325" s="166"/>
      <c r="C325" s="167"/>
      <c r="D325" s="168"/>
      <c r="E325" s="21" t="s">
        <v>77</v>
      </c>
      <c r="F325" s="169"/>
      <c r="G325" s="27"/>
      <c r="H325" s="132"/>
      <c r="I325" s="133"/>
      <c r="J325" s="17"/>
      <c r="K325" s="17"/>
      <c r="L325" s="17"/>
      <c r="M325" s="17"/>
      <c r="N325" s="17"/>
      <c r="O325" s="17"/>
      <c r="P325" s="22"/>
      <c r="Q325" s="22"/>
      <c r="R325" s="48"/>
      <c r="S325" s="22"/>
      <c r="T325" s="68"/>
      <c r="U325" s="51"/>
    </row>
    <row r="326" spans="1:22" ht="30.75" customHeight="1">
      <c r="A326" s="165"/>
      <c r="B326" s="166"/>
      <c r="C326" s="167"/>
      <c r="D326" s="168"/>
      <c r="E326" s="21" t="s">
        <v>77</v>
      </c>
      <c r="F326" s="169"/>
      <c r="G326" s="27"/>
      <c r="H326" s="132"/>
      <c r="I326" s="133"/>
      <c r="J326" s="17"/>
      <c r="K326" s="17"/>
      <c r="L326" s="17"/>
      <c r="M326" s="17"/>
      <c r="N326" s="17"/>
      <c r="O326" s="17"/>
      <c r="P326" s="22"/>
      <c r="Q326" s="22"/>
      <c r="R326" s="48"/>
      <c r="S326" s="22"/>
      <c r="T326" s="68"/>
      <c r="U326" s="51"/>
      <c r="V326" s="10"/>
    </row>
    <row r="327" spans="1:22" s="10" customFormat="1" ht="20.25" customHeight="1">
      <c r="A327" s="165">
        <v>2484</v>
      </c>
      <c r="B327" s="170" t="s">
        <v>84</v>
      </c>
      <c r="C327" s="167">
        <v>8</v>
      </c>
      <c r="D327" s="168">
        <v>4</v>
      </c>
      <c r="E327" s="21" t="s">
        <v>277</v>
      </c>
      <c r="F327" s="171" t="s">
        <v>278</v>
      </c>
      <c r="G327" s="27"/>
      <c r="H327" s="132"/>
      <c r="I327" s="133"/>
      <c r="J327" s="17"/>
      <c r="K327" s="17"/>
      <c r="L327" s="17"/>
      <c r="M327" s="17"/>
      <c r="N327" s="17"/>
      <c r="O327" s="17"/>
      <c r="P327" s="22"/>
      <c r="Q327" s="22"/>
      <c r="R327" s="48"/>
      <c r="S327" s="22"/>
      <c r="T327" s="68"/>
      <c r="U327" s="51"/>
      <c r="V327" s="1"/>
    </row>
    <row r="328" spans="2:21" ht="42" customHeight="1">
      <c r="B328" s="166"/>
      <c r="C328" s="167"/>
      <c r="D328" s="168"/>
      <c r="E328" s="21" t="s">
        <v>76</v>
      </c>
      <c r="F328" s="169"/>
      <c r="G328" s="27"/>
      <c r="H328" s="132"/>
      <c r="I328" s="133"/>
      <c r="J328" s="17"/>
      <c r="K328" s="17"/>
      <c r="L328" s="17"/>
      <c r="M328" s="17"/>
      <c r="N328" s="17"/>
      <c r="O328" s="17"/>
      <c r="P328" s="22"/>
      <c r="Q328" s="22"/>
      <c r="R328" s="48"/>
      <c r="S328" s="22"/>
      <c r="T328" s="68"/>
      <c r="U328" s="51"/>
    </row>
    <row r="329" spans="1:21" ht="33" customHeight="1">
      <c r="A329" s="165"/>
      <c r="B329" s="166"/>
      <c r="C329" s="167"/>
      <c r="D329" s="168"/>
      <c r="E329" s="21" t="s">
        <v>77</v>
      </c>
      <c r="F329" s="169"/>
      <c r="G329" s="27"/>
      <c r="H329" s="132"/>
      <c r="I329" s="133"/>
      <c r="J329" s="17"/>
      <c r="K329" s="17"/>
      <c r="L329" s="17"/>
      <c r="M329" s="17"/>
      <c r="N329" s="17"/>
      <c r="O329" s="17"/>
      <c r="P329" s="22"/>
      <c r="Q329" s="22"/>
      <c r="R329" s="48"/>
      <c r="S329" s="22"/>
      <c r="T329" s="68"/>
      <c r="U329" s="51"/>
    </row>
    <row r="330" spans="1:21" ht="16.5" customHeight="1">
      <c r="A330" s="165"/>
      <c r="B330" s="166"/>
      <c r="C330" s="167"/>
      <c r="D330" s="168"/>
      <c r="E330" s="21" t="s">
        <v>77</v>
      </c>
      <c r="F330" s="169"/>
      <c r="G330" s="27"/>
      <c r="H330" s="132"/>
      <c r="I330" s="133"/>
      <c r="J330" s="17"/>
      <c r="K330" s="17"/>
      <c r="L330" s="17"/>
      <c r="M330" s="17"/>
      <c r="N330" s="17"/>
      <c r="O330" s="17"/>
      <c r="P330" s="22"/>
      <c r="Q330" s="22"/>
      <c r="R330" s="48"/>
      <c r="S330" s="22"/>
      <c r="T330" s="68"/>
      <c r="U330" s="53"/>
    </row>
    <row r="331" spans="1:22" ht="21.75" customHeight="1">
      <c r="A331" s="165">
        <v>2490</v>
      </c>
      <c r="B331" s="170" t="s">
        <v>84</v>
      </c>
      <c r="C331" s="167">
        <v>9</v>
      </c>
      <c r="D331" s="168">
        <v>0</v>
      </c>
      <c r="E331" s="21" t="s">
        <v>279</v>
      </c>
      <c r="F331" s="172" t="s">
        <v>280</v>
      </c>
      <c r="G331" s="30">
        <f>+G333</f>
        <v>-200000</v>
      </c>
      <c r="H331" s="30"/>
      <c r="I331" s="30">
        <f>+I333</f>
        <v>-200000</v>
      </c>
      <c r="J331" s="17"/>
      <c r="K331" s="33">
        <v>-540000</v>
      </c>
      <c r="L331" s="17"/>
      <c r="M331" s="17"/>
      <c r="N331" s="17"/>
      <c r="O331" s="17"/>
      <c r="P331" s="20">
        <f>+G331*0.25</f>
        <v>-50000</v>
      </c>
      <c r="Q331" s="20">
        <f>+P331*2</f>
        <v>-100000</v>
      </c>
      <c r="R331" s="47">
        <f>+P331*3</f>
        <v>-150000</v>
      </c>
      <c r="S331" s="20">
        <f>+P331*4</f>
        <v>-200000</v>
      </c>
      <c r="T331" s="68"/>
      <c r="U331" s="20">
        <v>-25842.8</v>
      </c>
      <c r="V331" s="9"/>
    </row>
    <row r="332" spans="2:22" s="9" customFormat="1" ht="39.75" customHeight="1">
      <c r="B332" s="166"/>
      <c r="C332" s="167"/>
      <c r="D332" s="168"/>
      <c r="E332" s="21" t="s">
        <v>69</v>
      </c>
      <c r="F332" s="172"/>
      <c r="G332" s="27"/>
      <c r="H332" s="132"/>
      <c r="I332" s="133"/>
      <c r="J332" s="17"/>
      <c r="K332" s="17"/>
      <c r="L332" s="17"/>
      <c r="M332" s="17"/>
      <c r="N332" s="17"/>
      <c r="O332" s="17"/>
      <c r="P332" s="22"/>
      <c r="Q332" s="22"/>
      <c r="R332" s="48"/>
      <c r="S332" s="22"/>
      <c r="T332" s="70"/>
      <c r="U332" s="51"/>
      <c r="V332" s="1"/>
    </row>
    <row r="333" spans="1:21" ht="21" customHeight="1">
      <c r="A333" s="165">
        <v>2491</v>
      </c>
      <c r="B333" s="170" t="s">
        <v>84</v>
      </c>
      <c r="C333" s="167">
        <v>9</v>
      </c>
      <c r="D333" s="168">
        <v>1</v>
      </c>
      <c r="E333" s="21" t="s">
        <v>279</v>
      </c>
      <c r="F333" s="171" t="s">
        <v>281</v>
      </c>
      <c r="G333" s="20">
        <v>-200000</v>
      </c>
      <c r="H333" s="20"/>
      <c r="I333" s="20">
        <v>-200000</v>
      </c>
      <c r="J333" s="17"/>
      <c r="K333" s="17"/>
      <c r="L333" s="17"/>
      <c r="M333" s="17"/>
      <c r="N333" s="17"/>
      <c r="O333" s="17"/>
      <c r="P333" s="20">
        <f>+G333*0.25</f>
        <v>-50000</v>
      </c>
      <c r="Q333" s="20">
        <f>+P333*2</f>
        <v>-100000</v>
      </c>
      <c r="R333" s="47">
        <f>+P333*3</f>
        <v>-150000</v>
      </c>
      <c r="S333" s="20">
        <f>+P333*4</f>
        <v>-200000</v>
      </c>
      <c r="T333" s="68"/>
      <c r="U333" s="51"/>
    </row>
    <row r="334" spans="2:22" ht="25.5" customHeight="1">
      <c r="B334" s="166"/>
      <c r="C334" s="167"/>
      <c r="D334" s="168"/>
      <c r="E334" s="21" t="s">
        <v>76</v>
      </c>
      <c r="F334" s="169"/>
      <c r="G334" s="27"/>
      <c r="H334" s="132"/>
      <c r="I334" s="133"/>
      <c r="J334" s="17"/>
      <c r="K334" s="17"/>
      <c r="L334" s="17"/>
      <c r="M334" s="17"/>
      <c r="N334" s="17"/>
      <c r="O334" s="17"/>
      <c r="P334" s="22"/>
      <c r="Q334" s="22"/>
      <c r="R334" s="48"/>
      <c r="S334" s="22"/>
      <c r="T334" s="68"/>
      <c r="U334" s="51"/>
      <c r="V334" s="63"/>
    </row>
    <row r="335" spans="1:22" s="10" customFormat="1" ht="19.5" customHeight="1">
      <c r="A335" s="165"/>
      <c r="B335" s="166"/>
      <c r="C335" s="167"/>
      <c r="D335" s="168"/>
      <c r="E335" s="21" t="s">
        <v>77</v>
      </c>
      <c r="F335" s="169"/>
      <c r="G335" s="27"/>
      <c r="H335" s="132"/>
      <c r="I335" s="133"/>
      <c r="J335" s="17"/>
      <c r="K335" s="17"/>
      <c r="L335" s="17"/>
      <c r="M335" s="17"/>
      <c r="N335" s="17"/>
      <c r="O335" s="17"/>
      <c r="P335" s="22"/>
      <c r="Q335" s="22"/>
      <c r="R335" s="48"/>
      <c r="S335" s="22"/>
      <c r="T335" s="68"/>
      <c r="U335" s="36"/>
      <c r="V335" s="15"/>
    </row>
    <row r="336" spans="1:21" ht="24" customHeight="1">
      <c r="A336" s="165"/>
      <c r="B336" s="166"/>
      <c r="C336" s="167"/>
      <c r="D336" s="168"/>
      <c r="E336" s="21" t="s">
        <v>77</v>
      </c>
      <c r="F336" s="169"/>
      <c r="G336" s="27"/>
      <c r="H336" s="132"/>
      <c r="I336" s="133"/>
      <c r="J336" s="17"/>
      <c r="K336" s="17"/>
      <c r="L336" s="17"/>
      <c r="M336" s="17"/>
      <c r="N336" s="17"/>
      <c r="O336" s="17"/>
      <c r="P336" s="22"/>
      <c r="Q336" s="22"/>
      <c r="R336" s="48"/>
      <c r="S336" s="22"/>
      <c r="T336" s="68"/>
      <c r="U336" s="51"/>
    </row>
    <row r="337" spans="1:21" ht="39" customHeight="1">
      <c r="A337" s="173">
        <v>2500</v>
      </c>
      <c r="B337" s="170" t="s">
        <v>86</v>
      </c>
      <c r="C337" s="167">
        <v>0</v>
      </c>
      <c r="D337" s="168">
        <v>0</v>
      </c>
      <c r="E337" s="174" t="s">
        <v>383</v>
      </c>
      <c r="F337" s="175" t="s">
        <v>282</v>
      </c>
      <c r="G337" s="30">
        <f>G339+G347+G353+G359+G365+G371</f>
        <v>156813</v>
      </c>
      <c r="H337" s="30">
        <f>H339+H347+H353+H359+H365+H371</f>
        <v>131813</v>
      </c>
      <c r="I337" s="30">
        <f>I339+I347+I353+I359+I365+I371</f>
        <v>25000</v>
      </c>
      <c r="J337" s="19"/>
      <c r="K337" s="19"/>
      <c r="L337" s="19"/>
      <c r="M337" s="19"/>
      <c r="N337" s="19"/>
      <c r="O337" s="19"/>
      <c r="P337" s="20">
        <v>42578.3</v>
      </c>
      <c r="Q337" s="20">
        <f>Q339+Q347+Q353+Q359+Q365+Q371</f>
        <v>86956.5</v>
      </c>
      <c r="R337" s="47">
        <f>R339+R347+R352+R359+R365+R371</f>
        <v>124234.75</v>
      </c>
      <c r="S337" s="20">
        <f>S339+S347+S353+S359+S365+S371</f>
        <v>156813</v>
      </c>
      <c r="T337" s="67">
        <f>T339+T346+T352+T358+T364+T370</f>
        <v>27559.6</v>
      </c>
      <c r="U337" s="20">
        <f>U339+U346+U352+U358+U364+U370</f>
        <v>0</v>
      </c>
    </row>
    <row r="338" spans="2:22" ht="20.25" customHeight="1">
      <c r="B338" s="166"/>
      <c r="C338" s="177"/>
      <c r="D338" s="144"/>
      <c r="E338" s="21" t="s">
        <v>68</v>
      </c>
      <c r="F338" s="178"/>
      <c r="G338" s="125"/>
      <c r="H338" s="126"/>
      <c r="I338" s="127"/>
      <c r="J338" s="17"/>
      <c r="K338" s="17"/>
      <c r="L338" s="17"/>
      <c r="M338" s="17"/>
      <c r="N338" s="17"/>
      <c r="O338" s="17"/>
      <c r="P338" s="22"/>
      <c r="Q338" s="22"/>
      <c r="R338" s="48"/>
      <c r="S338" s="22"/>
      <c r="T338" s="68"/>
      <c r="U338" s="53"/>
      <c r="V338" s="15"/>
    </row>
    <row r="339" spans="1:21" ht="22.5" customHeight="1">
      <c r="A339" s="165">
        <v>2510</v>
      </c>
      <c r="B339" s="170" t="s">
        <v>86</v>
      </c>
      <c r="C339" s="167">
        <v>1</v>
      </c>
      <c r="D339" s="168">
        <v>0</v>
      </c>
      <c r="E339" s="21" t="s">
        <v>283</v>
      </c>
      <c r="F339" s="172" t="s">
        <v>284</v>
      </c>
      <c r="G339" s="23">
        <f>+G341</f>
        <v>128589</v>
      </c>
      <c r="H339" s="23">
        <f>+H341</f>
        <v>123589</v>
      </c>
      <c r="I339" s="23">
        <f>I343</f>
        <v>5000</v>
      </c>
      <c r="J339" s="17"/>
      <c r="K339" s="17"/>
      <c r="L339" s="17"/>
      <c r="M339" s="17"/>
      <c r="N339" s="17"/>
      <c r="O339" s="17"/>
      <c r="P339" s="20">
        <f>SUM(P341:P342)</f>
        <v>36397.25</v>
      </c>
      <c r="Q339" s="20">
        <f>SUM(Q341:Q342)</f>
        <v>70794.5</v>
      </c>
      <c r="R339" s="47">
        <f>SUM(R341:R342)</f>
        <v>102191.75</v>
      </c>
      <c r="S339" s="20">
        <f>SUM(S341:S342)</f>
        <v>128589</v>
      </c>
      <c r="T339" s="67">
        <f>T344+T345</f>
        <v>27559.6</v>
      </c>
      <c r="U339" s="51"/>
    </row>
    <row r="340" spans="2:21" ht="22.5" customHeight="1">
      <c r="B340" s="166"/>
      <c r="C340" s="167"/>
      <c r="D340" s="168"/>
      <c r="E340" s="21" t="s">
        <v>69</v>
      </c>
      <c r="F340" s="172"/>
      <c r="G340" s="27"/>
      <c r="H340" s="132"/>
      <c r="I340" s="133"/>
      <c r="J340" s="17"/>
      <c r="K340" s="17"/>
      <c r="L340" s="17"/>
      <c r="M340" s="17"/>
      <c r="N340" s="17"/>
      <c r="O340" s="17"/>
      <c r="P340" s="22"/>
      <c r="Q340" s="22"/>
      <c r="R340" s="48"/>
      <c r="S340" s="22"/>
      <c r="T340" s="70"/>
      <c r="U340" s="51"/>
    </row>
    <row r="341" spans="1:22" ht="22.5" customHeight="1">
      <c r="A341" s="165">
        <v>2511</v>
      </c>
      <c r="B341" s="170" t="s">
        <v>86</v>
      </c>
      <c r="C341" s="167">
        <v>1</v>
      </c>
      <c r="D341" s="168">
        <v>1</v>
      </c>
      <c r="E341" s="21" t="s">
        <v>283</v>
      </c>
      <c r="F341" s="171" t="s">
        <v>285</v>
      </c>
      <c r="G341" s="23">
        <f>G343+G344+G345</f>
        <v>128589</v>
      </c>
      <c r="H341" s="24">
        <f>H344+H345</f>
        <v>123589</v>
      </c>
      <c r="I341" s="25"/>
      <c r="J341" s="17" t="s">
        <v>120</v>
      </c>
      <c r="K341" s="17">
        <v>150000</v>
      </c>
      <c r="L341" s="17"/>
      <c r="M341" s="17"/>
      <c r="N341" s="17"/>
      <c r="O341" s="17"/>
      <c r="P341" s="20">
        <f>SUM(P344:P345)</f>
        <v>36397.25</v>
      </c>
      <c r="Q341" s="20">
        <f>Q343+Q344+Q345</f>
        <v>70794.5</v>
      </c>
      <c r="R341" s="47">
        <f>R343+R344+R345</f>
        <v>102191.75</v>
      </c>
      <c r="S341" s="20">
        <f>S343+S344+S345</f>
        <v>128589</v>
      </c>
      <c r="T341" s="68"/>
      <c r="U341" s="51"/>
      <c r="V341" s="10"/>
    </row>
    <row r="342" spans="2:22" s="10" customFormat="1" ht="20.25" customHeight="1">
      <c r="B342" s="166"/>
      <c r="C342" s="167"/>
      <c r="D342" s="168"/>
      <c r="E342" s="21" t="s">
        <v>76</v>
      </c>
      <c r="F342" s="169"/>
      <c r="G342" s="23"/>
      <c r="H342" s="24"/>
      <c r="I342" s="133"/>
      <c r="J342" s="17"/>
      <c r="K342" s="17"/>
      <c r="L342" s="17"/>
      <c r="M342" s="17"/>
      <c r="N342" s="17"/>
      <c r="O342" s="17"/>
      <c r="P342" s="22"/>
      <c r="Q342" s="22"/>
      <c r="R342" s="48"/>
      <c r="S342" s="22"/>
      <c r="T342" s="68"/>
      <c r="U342" s="51"/>
      <c r="V342" s="1"/>
    </row>
    <row r="343" spans="1:21" ht="24.75" customHeight="1">
      <c r="A343" s="165"/>
      <c r="B343" s="166"/>
      <c r="C343" s="167"/>
      <c r="D343" s="168"/>
      <c r="E343" s="142" t="s">
        <v>466</v>
      </c>
      <c r="F343" s="169"/>
      <c r="G343" s="23">
        <v>5000</v>
      </c>
      <c r="H343" s="24"/>
      <c r="I343" s="23">
        <v>5000</v>
      </c>
      <c r="J343" s="17"/>
      <c r="K343" s="17"/>
      <c r="L343" s="17"/>
      <c r="M343" s="17"/>
      <c r="N343" s="17"/>
      <c r="O343" s="17"/>
      <c r="P343" s="22"/>
      <c r="Q343" s="47">
        <v>5000</v>
      </c>
      <c r="R343" s="47">
        <v>5000</v>
      </c>
      <c r="S343" s="47">
        <v>5000</v>
      </c>
      <c r="T343" s="67"/>
      <c r="U343" s="51"/>
    </row>
    <row r="344" spans="1:21" ht="29.25" customHeight="1">
      <c r="A344" s="165"/>
      <c r="B344" s="166"/>
      <c r="C344" s="167"/>
      <c r="D344" s="168"/>
      <c r="E344" s="142" t="s">
        <v>407</v>
      </c>
      <c r="F344" s="169"/>
      <c r="G344" s="23">
        <v>50500</v>
      </c>
      <c r="H344" s="24">
        <v>50500</v>
      </c>
      <c r="I344" s="25"/>
      <c r="J344" s="17" t="s">
        <v>120</v>
      </c>
      <c r="K344" s="17">
        <v>150000</v>
      </c>
      <c r="L344" s="17"/>
      <c r="M344" s="17"/>
      <c r="N344" s="17"/>
      <c r="O344" s="17"/>
      <c r="P344" s="20">
        <v>18125</v>
      </c>
      <c r="Q344" s="20">
        <v>29250</v>
      </c>
      <c r="R344" s="47">
        <v>42375</v>
      </c>
      <c r="S344" s="20">
        <v>50500</v>
      </c>
      <c r="T344" s="67">
        <v>5908</v>
      </c>
      <c r="U344" s="51"/>
    </row>
    <row r="345" spans="1:21" ht="20.25" customHeight="1">
      <c r="A345" s="165"/>
      <c r="B345" s="166"/>
      <c r="C345" s="167"/>
      <c r="D345" s="168"/>
      <c r="E345" s="142" t="s">
        <v>408</v>
      </c>
      <c r="F345" s="169"/>
      <c r="G345" s="23">
        <v>73089</v>
      </c>
      <c r="H345" s="24">
        <f>+G345</f>
        <v>73089</v>
      </c>
      <c r="I345" s="25"/>
      <c r="J345" s="17" t="s">
        <v>120</v>
      </c>
      <c r="K345" s="17">
        <v>150000</v>
      </c>
      <c r="L345" s="17"/>
      <c r="M345" s="17"/>
      <c r="N345" s="17"/>
      <c r="O345" s="17"/>
      <c r="P345" s="20">
        <f>+G345*0.25</f>
        <v>18272.25</v>
      </c>
      <c r="Q345" s="20">
        <v>36544.5</v>
      </c>
      <c r="R345" s="47">
        <f>+P345*3</f>
        <v>54816.75</v>
      </c>
      <c r="S345" s="20">
        <f>+P345*4</f>
        <v>73089</v>
      </c>
      <c r="T345" s="67">
        <v>21651.6</v>
      </c>
      <c r="U345" s="53"/>
    </row>
    <row r="346" spans="1:21" ht="18">
      <c r="A346" s="165"/>
      <c r="B346" s="166"/>
      <c r="C346" s="167"/>
      <c r="D346" s="168"/>
      <c r="E346" s="21" t="s">
        <v>77</v>
      </c>
      <c r="F346" s="169"/>
      <c r="G346" s="27"/>
      <c r="H346" s="132"/>
      <c r="I346" s="133"/>
      <c r="J346" s="17"/>
      <c r="K346" s="17"/>
      <c r="L346" s="17"/>
      <c r="M346" s="17"/>
      <c r="N346" s="17"/>
      <c r="O346" s="17"/>
      <c r="P346" s="22"/>
      <c r="Q346" s="22"/>
      <c r="R346" s="48"/>
      <c r="S346" s="22"/>
      <c r="T346" s="68"/>
      <c r="U346" s="51"/>
    </row>
    <row r="347" spans="1:22" ht="38.25" customHeight="1">
      <c r="A347" s="165">
        <v>2520</v>
      </c>
      <c r="B347" s="170" t="s">
        <v>86</v>
      </c>
      <c r="C347" s="167">
        <v>2</v>
      </c>
      <c r="D347" s="168">
        <v>0</v>
      </c>
      <c r="E347" s="21" t="s">
        <v>286</v>
      </c>
      <c r="F347" s="172" t="s">
        <v>287</v>
      </c>
      <c r="G347" s="27"/>
      <c r="H347" s="132"/>
      <c r="I347" s="133"/>
      <c r="J347" s="17"/>
      <c r="K347" s="17"/>
      <c r="L347" s="17"/>
      <c r="M347" s="17"/>
      <c r="N347" s="17"/>
      <c r="O347" s="17"/>
      <c r="P347" s="22"/>
      <c r="Q347" s="22"/>
      <c r="R347" s="48"/>
      <c r="S347" s="22"/>
      <c r="T347" s="70"/>
      <c r="U347" s="51"/>
      <c r="V347" s="10"/>
    </row>
    <row r="348" spans="1:22" s="10" customFormat="1" ht="18.75" customHeight="1">
      <c r="A348" s="165"/>
      <c r="B348" s="166"/>
      <c r="C348" s="167"/>
      <c r="D348" s="168"/>
      <c r="E348" s="21" t="s">
        <v>69</v>
      </c>
      <c r="F348" s="172"/>
      <c r="G348" s="27"/>
      <c r="H348" s="132"/>
      <c r="I348" s="133"/>
      <c r="J348" s="17"/>
      <c r="K348" s="17"/>
      <c r="L348" s="17"/>
      <c r="M348" s="17"/>
      <c r="N348" s="17"/>
      <c r="O348" s="17"/>
      <c r="P348" s="22"/>
      <c r="Q348" s="22"/>
      <c r="R348" s="48"/>
      <c r="S348" s="22"/>
      <c r="T348" s="68"/>
      <c r="U348" s="51"/>
      <c r="V348" s="1"/>
    </row>
    <row r="349" spans="1:21" ht="24.75" customHeight="1">
      <c r="A349" s="165">
        <v>2521</v>
      </c>
      <c r="B349" s="170" t="s">
        <v>86</v>
      </c>
      <c r="C349" s="167">
        <v>2</v>
      </c>
      <c r="D349" s="168">
        <v>1</v>
      </c>
      <c r="E349" s="21" t="s">
        <v>288</v>
      </c>
      <c r="F349" s="171" t="s">
        <v>289</v>
      </c>
      <c r="G349" s="27"/>
      <c r="H349" s="132"/>
      <c r="I349" s="133"/>
      <c r="J349" s="17"/>
      <c r="K349" s="17"/>
      <c r="L349" s="17"/>
      <c r="M349" s="17"/>
      <c r="N349" s="17"/>
      <c r="O349" s="17"/>
      <c r="P349" s="22"/>
      <c r="Q349" s="22"/>
      <c r="R349" s="48"/>
      <c r="S349" s="22"/>
      <c r="T349" s="68"/>
      <c r="U349" s="51"/>
    </row>
    <row r="350" spans="1:21" ht="39" customHeight="1">
      <c r="A350" s="165"/>
      <c r="B350" s="166"/>
      <c r="C350" s="167"/>
      <c r="D350" s="168"/>
      <c r="E350" s="21" t="s">
        <v>76</v>
      </c>
      <c r="F350" s="169"/>
      <c r="G350" s="27"/>
      <c r="H350" s="132"/>
      <c r="I350" s="133"/>
      <c r="J350" s="17"/>
      <c r="K350" s="17"/>
      <c r="L350" s="17"/>
      <c r="M350" s="17"/>
      <c r="N350" s="17"/>
      <c r="O350" s="17"/>
      <c r="P350" s="22"/>
      <c r="Q350" s="22"/>
      <c r="R350" s="48"/>
      <c r="S350" s="22"/>
      <c r="T350" s="68"/>
      <c r="U350" s="51"/>
    </row>
    <row r="351" spans="1:21" ht="36.75" customHeight="1">
      <c r="A351" s="165"/>
      <c r="B351" s="166"/>
      <c r="C351" s="167"/>
      <c r="D351" s="168"/>
      <c r="E351" s="21" t="s">
        <v>77</v>
      </c>
      <c r="F351" s="169"/>
      <c r="G351" s="27"/>
      <c r="H351" s="132"/>
      <c r="I351" s="133"/>
      <c r="J351" s="17"/>
      <c r="K351" s="17"/>
      <c r="L351" s="17"/>
      <c r="M351" s="17"/>
      <c r="N351" s="17"/>
      <c r="O351" s="17"/>
      <c r="P351" s="22"/>
      <c r="Q351" s="22"/>
      <c r="R351" s="48"/>
      <c r="S351" s="22"/>
      <c r="T351" s="68"/>
      <c r="U351" s="53"/>
    </row>
    <row r="352" spans="1:21" ht="0.75" customHeight="1">
      <c r="A352" s="165"/>
      <c r="B352" s="166"/>
      <c r="C352" s="167"/>
      <c r="D352" s="168"/>
      <c r="E352" s="21" t="s">
        <v>77</v>
      </c>
      <c r="F352" s="169"/>
      <c r="G352" s="27"/>
      <c r="H352" s="132"/>
      <c r="I352" s="133"/>
      <c r="J352" s="17"/>
      <c r="K352" s="17"/>
      <c r="L352" s="17"/>
      <c r="M352" s="17"/>
      <c r="N352" s="17"/>
      <c r="O352" s="17"/>
      <c r="P352" s="22"/>
      <c r="Q352" s="22"/>
      <c r="R352" s="48"/>
      <c r="S352" s="22"/>
      <c r="T352" s="68"/>
      <c r="U352" s="51"/>
    </row>
    <row r="353" spans="1:22" ht="27.75" customHeight="1">
      <c r="A353" s="165">
        <v>2530</v>
      </c>
      <c r="B353" s="170" t="s">
        <v>86</v>
      </c>
      <c r="C353" s="167">
        <v>3</v>
      </c>
      <c r="D353" s="168">
        <v>0</v>
      </c>
      <c r="E353" s="21" t="s">
        <v>290</v>
      </c>
      <c r="F353" s="172" t="s">
        <v>291</v>
      </c>
      <c r="G353" s="27"/>
      <c r="H353" s="132"/>
      <c r="I353" s="133"/>
      <c r="J353" s="17"/>
      <c r="K353" s="17"/>
      <c r="L353" s="17"/>
      <c r="M353" s="17"/>
      <c r="N353" s="17"/>
      <c r="O353" s="17"/>
      <c r="P353" s="22"/>
      <c r="Q353" s="22"/>
      <c r="R353" s="48"/>
      <c r="S353" s="22"/>
      <c r="T353" s="70"/>
      <c r="U353" s="51"/>
      <c r="V353" s="10"/>
    </row>
    <row r="354" spans="1:22" s="10" customFormat="1" ht="18" customHeight="1">
      <c r="A354" s="165"/>
      <c r="B354" s="166"/>
      <c r="C354" s="167"/>
      <c r="D354" s="168"/>
      <c r="E354" s="21" t="s">
        <v>69</v>
      </c>
      <c r="F354" s="172"/>
      <c r="G354" s="27"/>
      <c r="H354" s="132"/>
      <c r="I354" s="133"/>
      <c r="J354" s="17"/>
      <c r="K354" s="17"/>
      <c r="L354" s="17"/>
      <c r="M354" s="17"/>
      <c r="N354" s="17"/>
      <c r="O354" s="17"/>
      <c r="P354" s="22"/>
      <c r="Q354" s="22"/>
      <c r="R354" s="48"/>
      <c r="S354" s="22"/>
      <c r="T354" s="68"/>
      <c r="U354" s="51"/>
      <c r="V354" s="1"/>
    </row>
    <row r="355" spans="1:21" ht="30" customHeight="1">
      <c r="A355" s="165">
        <v>2531</v>
      </c>
      <c r="B355" s="170" t="s">
        <v>86</v>
      </c>
      <c r="C355" s="167">
        <v>3</v>
      </c>
      <c r="D355" s="168">
        <v>1</v>
      </c>
      <c r="E355" s="21" t="s">
        <v>290</v>
      </c>
      <c r="F355" s="171" t="s">
        <v>292</v>
      </c>
      <c r="G355" s="27"/>
      <c r="H355" s="132"/>
      <c r="I355" s="133"/>
      <c r="J355" s="17"/>
      <c r="K355" s="17"/>
      <c r="L355" s="17"/>
      <c r="M355" s="17"/>
      <c r="N355" s="17"/>
      <c r="O355" s="17"/>
      <c r="P355" s="22"/>
      <c r="Q355" s="22"/>
      <c r="R355" s="48"/>
      <c r="S355" s="22"/>
      <c r="T355" s="68"/>
      <c r="U355" s="51"/>
    </row>
    <row r="356" spans="1:21" ht="40.5" customHeight="1">
      <c r="A356" s="165"/>
      <c r="B356" s="166"/>
      <c r="C356" s="167"/>
      <c r="D356" s="168"/>
      <c r="E356" s="21" t="s">
        <v>76</v>
      </c>
      <c r="F356" s="169"/>
      <c r="G356" s="27"/>
      <c r="H356" s="132"/>
      <c r="I356" s="133"/>
      <c r="J356" s="17"/>
      <c r="K356" s="17"/>
      <c r="L356" s="17"/>
      <c r="M356" s="17"/>
      <c r="N356" s="17"/>
      <c r="O356" s="17"/>
      <c r="P356" s="22"/>
      <c r="Q356" s="22"/>
      <c r="R356" s="48"/>
      <c r="S356" s="22"/>
      <c r="T356" s="68"/>
      <c r="U356" s="51"/>
    </row>
    <row r="357" spans="1:21" ht="34.5" customHeight="1">
      <c r="A357" s="165"/>
      <c r="B357" s="166"/>
      <c r="C357" s="167"/>
      <c r="D357" s="168"/>
      <c r="E357" s="21" t="s">
        <v>77</v>
      </c>
      <c r="F357" s="169"/>
      <c r="G357" s="27"/>
      <c r="H357" s="132"/>
      <c r="I357" s="133"/>
      <c r="J357" s="17"/>
      <c r="K357" s="17"/>
      <c r="L357" s="17"/>
      <c r="M357" s="17"/>
      <c r="N357" s="17"/>
      <c r="O357" s="17"/>
      <c r="P357" s="22"/>
      <c r="Q357" s="22"/>
      <c r="R357" s="48"/>
      <c r="S357" s="22"/>
      <c r="T357" s="68"/>
      <c r="U357" s="53"/>
    </row>
    <row r="358" spans="1:21" ht="0.75" customHeight="1">
      <c r="A358" s="165"/>
      <c r="B358" s="166"/>
      <c r="C358" s="167"/>
      <c r="D358" s="168"/>
      <c r="E358" s="21" t="s">
        <v>77</v>
      </c>
      <c r="F358" s="169"/>
      <c r="G358" s="27"/>
      <c r="H358" s="132"/>
      <c r="I358" s="133"/>
      <c r="J358" s="17"/>
      <c r="K358" s="17"/>
      <c r="L358" s="17"/>
      <c r="M358" s="17"/>
      <c r="N358" s="17"/>
      <c r="O358" s="17"/>
      <c r="P358" s="22"/>
      <c r="Q358" s="22"/>
      <c r="R358" s="48"/>
      <c r="S358" s="22"/>
      <c r="T358" s="68"/>
      <c r="U358" s="51"/>
    </row>
    <row r="359" spans="1:22" ht="41.25" customHeight="1">
      <c r="A359" s="165">
        <v>2540</v>
      </c>
      <c r="B359" s="170" t="s">
        <v>86</v>
      </c>
      <c r="C359" s="167">
        <v>4</v>
      </c>
      <c r="D359" s="168">
        <v>0</v>
      </c>
      <c r="E359" s="21" t="s">
        <v>293</v>
      </c>
      <c r="F359" s="172" t="s">
        <v>294</v>
      </c>
      <c r="G359" s="27"/>
      <c r="H359" s="132"/>
      <c r="I359" s="133"/>
      <c r="J359" s="17"/>
      <c r="K359" s="17"/>
      <c r="L359" s="17"/>
      <c r="M359" s="17"/>
      <c r="N359" s="17"/>
      <c r="O359" s="17"/>
      <c r="P359" s="22"/>
      <c r="Q359" s="22"/>
      <c r="R359" s="48"/>
      <c r="S359" s="22"/>
      <c r="T359" s="70"/>
      <c r="U359" s="51"/>
      <c r="V359" s="10"/>
    </row>
    <row r="360" spans="1:22" s="10" customFormat="1" ht="21.75" customHeight="1">
      <c r="A360" s="165"/>
      <c r="B360" s="166"/>
      <c r="C360" s="167"/>
      <c r="D360" s="168"/>
      <c r="E360" s="21" t="s">
        <v>69</v>
      </c>
      <c r="F360" s="172"/>
      <c r="G360" s="27"/>
      <c r="H360" s="132"/>
      <c r="I360" s="133"/>
      <c r="J360" s="17"/>
      <c r="K360" s="17"/>
      <c r="L360" s="17"/>
      <c r="M360" s="17"/>
      <c r="N360" s="17"/>
      <c r="O360" s="17"/>
      <c r="P360" s="22"/>
      <c r="Q360" s="22"/>
      <c r="R360" s="48"/>
      <c r="S360" s="22"/>
      <c r="T360" s="68"/>
      <c r="U360" s="51"/>
      <c r="V360" s="1"/>
    </row>
    <row r="361" spans="1:21" ht="23.25" customHeight="1">
      <c r="A361" s="165">
        <v>2541</v>
      </c>
      <c r="B361" s="170" t="s">
        <v>86</v>
      </c>
      <c r="C361" s="167">
        <v>4</v>
      </c>
      <c r="D361" s="168">
        <v>1</v>
      </c>
      <c r="E361" s="21" t="s">
        <v>293</v>
      </c>
      <c r="F361" s="171" t="s">
        <v>295</v>
      </c>
      <c r="G361" s="27"/>
      <c r="H361" s="132"/>
      <c r="I361" s="133"/>
      <c r="J361" s="17"/>
      <c r="K361" s="17"/>
      <c r="L361" s="17"/>
      <c r="M361" s="17"/>
      <c r="N361" s="17"/>
      <c r="O361" s="17"/>
      <c r="P361" s="22"/>
      <c r="Q361" s="22"/>
      <c r="R361" s="48"/>
      <c r="S361" s="22"/>
      <c r="T361" s="68"/>
      <c r="U361" s="51"/>
    </row>
    <row r="362" spans="1:21" ht="45" customHeight="1">
      <c r="A362" s="165"/>
      <c r="B362" s="166"/>
      <c r="C362" s="167"/>
      <c r="D362" s="168"/>
      <c r="E362" s="21" t="s">
        <v>76</v>
      </c>
      <c r="F362" s="169"/>
      <c r="G362" s="27"/>
      <c r="H362" s="132"/>
      <c r="I362" s="133"/>
      <c r="J362" s="17"/>
      <c r="K362" s="17"/>
      <c r="L362" s="17"/>
      <c r="M362" s="17"/>
      <c r="N362" s="17"/>
      <c r="O362" s="17"/>
      <c r="P362" s="22"/>
      <c r="Q362" s="22"/>
      <c r="R362" s="48"/>
      <c r="S362" s="22"/>
      <c r="T362" s="68"/>
      <c r="U362" s="51"/>
    </row>
    <row r="363" spans="1:21" ht="16.5" customHeight="1">
      <c r="A363" s="165"/>
      <c r="B363" s="166"/>
      <c r="C363" s="167"/>
      <c r="D363" s="168"/>
      <c r="E363" s="21" t="s">
        <v>77</v>
      </c>
      <c r="F363" s="169"/>
      <c r="G363" s="27"/>
      <c r="H363" s="132"/>
      <c r="I363" s="133"/>
      <c r="J363" s="17"/>
      <c r="K363" s="17"/>
      <c r="L363" s="17"/>
      <c r="M363" s="17"/>
      <c r="N363" s="17"/>
      <c r="O363" s="17"/>
      <c r="P363" s="22"/>
      <c r="Q363" s="22"/>
      <c r="R363" s="48"/>
      <c r="S363" s="22"/>
      <c r="T363" s="68"/>
      <c r="U363" s="53"/>
    </row>
    <row r="364" spans="1:21" ht="18" hidden="1">
      <c r="A364" s="165"/>
      <c r="B364" s="166"/>
      <c r="C364" s="167"/>
      <c r="D364" s="168"/>
      <c r="E364" s="21" t="s">
        <v>77</v>
      </c>
      <c r="F364" s="169"/>
      <c r="G364" s="27"/>
      <c r="H364" s="132"/>
      <c r="I364" s="133"/>
      <c r="J364" s="17"/>
      <c r="K364" s="17"/>
      <c r="L364" s="17"/>
      <c r="M364" s="17"/>
      <c r="N364" s="17"/>
      <c r="O364" s="17"/>
      <c r="P364" s="22"/>
      <c r="Q364" s="22"/>
      <c r="R364" s="48"/>
      <c r="S364" s="22"/>
      <c r="T364" s="68"/>
      <c r="U364" s="51"/>
    </row>
    <row r="365" spans="1:22" ht="39.75" customHeight="1">
      <c r="A365" s="165">
        <v>2550</v>
      </c>
      <c r="B365" s="170" t="s">
        <v>86</v>
      </c>
      <c r="C365" s="167">
        <v>5</v>
      </c>
      <c r="D365" s="168">
        <v>0</v>
      </c>
      <c r="E365" s="21" t="s">
        <v>296</v>
      </c>
      <c r="F365" s="172" t="s">
        <v>297</v>
      </c>
      <c r="G365" s="27"/>
      <c r="H365" s="132"/>
      <c r="I365" s="133"/>
      <c r="J365" s="17"/>
      <c r="K365" s="17"/>
      <c r="L365" s="17"/>
      <c r="M365" s="17"/>
      <c r="N365" s="17"/>
      <c r="O365" s="17"/>
      <c r="P365" s="22"/>
      <c r="Q365" s="22"/>
      <c r="R365" s="48"/>
      <c r="S365" s="22"/>
      <c r="T365" s="70"/>
      <c r="U365" s="51"/>
      <c r="V365" s="10"/>
    </row>
    <row r="366" spans="1:22" s="10" customFormat="1" ht="21.75" customHeight="1">
      <c r="A366" s="165"/>
      <c r="B366" s="166"/>
      <c r="C366" s="167"/>
      <c r="D366" s="168"/>
      <c r="E366" s="21" t="s">
        <v>69</v>
      </c>
      <c r="F366" s="172"/>
      <c r="G366" s="27"/>
      <c r="H366" s="132"/>
      <c r="I366" s="133"/>
      <c r="J366" s="17"/>
      <c r="K366" s="17"/>
      <c r="L366" s="17"/>
      <c r="M366" s="17"/>
      <c r="N366" s="17"/>
      <c r="O366" s="17"/>
      <c r="P366" s="22"/>
      <c r="Q366" s="22"/>
      <c r="R366" s="48"/>
      <c r="S366" s="22"/>
      <c r="T366" s="68"/>
      <c r="U366" s="51"/>
      <c r="V366" s="1"/>
    </row>
    <row r="367" spans="1:21" ht="22.5" customHeight="1">
      <c r="A367" s="165">
        <v>2551</v>
      </c>
      <c r="B367" s="170" t="s">
        <v>86</v>
      </c>
      <c r="C367" s="167">
        <v>5</v>
      </c>
      <c r="D367" s="168">
        <v>1</v>
      </c>
      <c r="E367" s="21" t="s">
        <v>296</v>
      </c>
      <c r="F367" s="171" t="s">
        <v>298</v>
      </c>
      <c r="G367" s="27"/>
      <c r="H367" s="132"/>
      <c r="I367" s="133"/>
      <c r="J367" s="17"/>
      <c r="K367" s="17"/>
      <c r="L367" s="17"/>
      <c r="M367" s="17"/>
      <c r="N367" s="17"/>
      <c r="O367" s="17"/>
      <c r="P367" s="22"/>
      <c r="Q367" s="22"/>
      <c r="R367" s="48"/>
      <c r="S367" s="22"/>
      <c r="T367" s="68"/>
      <c r="U367" s="51"/>
    </row>
    <row r="368" spans="1:21" ht="41.25" customHeight="1">
      <c r="A368" s="165"/>
      <c r="B368" s="166"/>
      <c r="C368" s="167"/>
      <c r="D368" s="168"/>
      <c r="E368" s="21" t="s">
        <v>76</v>
      </c>
      <c r="F368" s="169"/>
      <c r="G368" s="27"/>
      <c r="H368" s="132"/>
      <c r="I368" s="133"/>
      <c r="J368" s="17"/>
      <c r="K368" s="17"/>
      <c r="L368" s="17"/>
      <c r="M368" s="17"/>
      <c r="N368" s="17"/>
      <c r="O368" s="17"/>
      <c r="P368" s="22"/>
      <c r="Q368" s="22"/>
      <c r="R368" s="48"/>
      <c r="S368" s="22"/>
      <c r="T368" s="68"/>
      <c r="U368" s="51"/>
    </row>
    <row r="369" spans="1:21" ht="27" customHeight="1">
      <c r="A369" s="165"/>
      <c r="B369" s="166"/>
      <c r="C369" s="167"/>
      <c r="D369" s="168"/>
      <c r="E369" s="21" t="s">
        <v>77</v>
      </c>
      <c r="F369" s="169"/>
      <c r="G369" s="27"/>
      <c r="H369" s="132"/>
      <c r="I369" s="133"/>
      <c r="J369" s="17"/>
      <c r="K369" s="17"/>
      <c r="L369" s="17"/>
      <c r="M369" s="17"/>
      <c r="N369" s="17"/>
      <c r="O369" s="17"/>
      <c r="P369" s="22"/>
      <c r="Q369" s="22"/>
      <c r="R369" s="48"/>
      <c r="S369" s="22"/>
      <c r="T369" s="68"/>
      <c r="U369" s="53"/>
    </row>
    <row r="370" spans="1:21" ht="19.5" customHeight="1">
      <c r="A370" s="165"/>
      <c r="B370" s="166"/>
      <c r="C370" s="167"/>
      <c r="D370" s="168"/>
      <c r="E370" s="21" t="s">
        <v>77</v>
      </c>
      <c r="F370" s="169"/>
      <c r="G370" s="27"/>
      <c r="H370" s="132"/>
      <c r="I370" s="133"/>
      <c r="J370" s="17"/>
      <c r="K370" s="17"/>
      <c r="L370" s="17"/>
      <c r="M370" s="17"/>
      <c r="N370" s="17"/>
      <c r="O370" s="17"/>
      <c r="P370" s="22"/>
      <c r="Q370" s="22"/>
      <c r="R370" s="48"/>
      <c r="S370" s="22"/>
      <c r="T370" s="72"/>
      <c r="U370" s="23"/>
    </row>
    <row r="371" spans="1:21" ht="32.25" customHeight="1">
      <c r="A371" s="165">
        <v>2560</v>
      </c>
      <c r="B371" s="170" t="s">
        <v>86</v>
      </c>
      <c r="C371" s="167">
        <v>6</v>
      </c>
      <c r="D371" s="168">
        <v>0</v>
      </c>
      <c r="E371" s="21" t="s">
        <v>299</v>
      </c>
      <c r="F371" s="172" t="s">
        <v>300</v>
      </c>
      <c r="G371" s="30">
        <f>+G373</f>
        <v>28224</v>
      </c>
      <c r="H371" s="30">
        <f>+H373</f>
        <v>8224</v>
      </c>
      <c r="I371" s="30">
        <f>+I373</f>
        <v>20000</v>
      </c>
      <c r="J371" s="17"/>
      <c r="K371" s="17"/>
      <c r="L371" s="17"/>
      <c r="M371" s="17"/>
      <c r="N371" s="17"/>
      <c r="O371" s="17"/>
      <c r="P371" s="20">
        <f>+G371*0.25</f>
        <v>7056</v>
      </c>
      <c r="Q371" s="20">
        <f>Q373</f>
        <v>16162</v>
      </c>
      <c r="R371" s="47">
        <f>R375+R376+R377+R378</f>
        <v>22043</v>
      </c>
      <c r="S371" s="20">
        <f>+P371*4</f>
        <v>28224</v>
      </c>
      <c r="T371" s="72">
        <v>1806.5</v>
      </c>
      <c r="U371" s="23">
        <v>5851</v>
      </c>
    </row>
    <row r="372" spans="1:22" ht="19.5" customHeight="1">
      <c r="A372" s="165"/>
      <c r="B372" s="166"/>
      <c r="C372" s="167"/>
      <c r="D372" s="168"/>
      <c r="E372" s="21" t="s">
        <v>69</v>
      </c>
      <c r="F372" s="172"/>
      <c r="G372" s="27"/>
      <c r="H372" s="132"/>
      <c r="I372" s="133"/>
      <c r="J372" s="17"/>
      <c r="K372" s="17"/>
      <c r="L372" s="17"/>
      <c r="M372" s="17"/>
      <c r="N372" s="17"/>
      <c r="O372" s="17"/>
      <c r="P372" s="22"/>
      <c r="Q372" s="22"/>
      <c r="R372" s="48"/>
      <c r="S372" s="22"/>
      <c r="T372" s="72"/>
      <c r="U372" s="23"/>
      <c r="V372" s="9"/>
    </row>
    <row r="373" spans="1:22" s="9" customFormat="1" ht="24" customHeight="1">
      <c r="A373" s="165">
        <v>2561</v>
      </c>
      <c r="B373" s="170" t="s">
        <v>86</v>
      </c>
      <c r="C373" s="167">
        <v>6</v>
      </c>
      <c r="D373" s="168">
        <v>1</v>
      </c>
      <c r="E373" s="21" t="s">
        <v>299</v>
      </c>
      <c r="F373" s="171" t="s">
        <v>301</v>
      </c>
      <c r="G373" s="23">
        <f>G375+G376+G377+G378</f>
        <v>28224</v>
      </c>
      <c r="H373" s="23">
        <f>H375+H377+H378</f>
        <v>8224</v>
      </c>
      <c r="I373" s="23">
        <f>SUM(I375:I376)</f>
        <v>20000</v>
      </c>
      <c r="J373" s="17"/>
      <c r="K373" s="17"/>
      <c r="L373" s="17"/>
      <c r="M373" s="17"/>
      <c r="N373" s="17"/>
      <c r="O373" s="17"/>
      <c r="P373" s="28">
        <f>+G373*0.25</f>
        <v>7056</v>
      </c>
      <c r="Q373" s="28">
        <f>Q375+Q376+Q377+Q378</f>
        <v>16162</v>
      </c>
      <c r="R373" s="55">
        <f>R375+R376+R377+R378</f>
        <v>22043</v>
      </c>
      <c r="S373" s="28">
        <f>+P373*4</f>
        <v>28224</v>
      </c>
      <c r="T373" s="72"/>
      <c r="U373" s="23"/>
      <c r="V373" s="1"/>
    </row>
    <row r="374" spans="1:21" ht="21" customHeight="1">
      <c r="A374" s="165"/>
      <c r="B374" s="166"/>
      <c r="C374" s="167"/>
      <c r="D374" s="168"/>
      <c r="E374" s="21" t="s">
        <v>76</v>
      </c>
      <c r="F374" s="169"/>
      <c r="G374" s="27"/>
      <c r="H374" s="132"/>
      <c r="I374" s="133"/>
      <c r="J374" s="17"/>
      <c r="K374" s="17"/>
      <c r="L374" s="17"/>
      <c r="M374" s="17"/>
      <c r="N374" s="17"/>
      <c r="O374" s="17"/>
      <c r="P374" s="22"/>
      <c r="Q374" s="22"/>
      <c r="R374" s="48"/>
      <c r="S374" s="22"/>
      <c r="T374" s="72"/>
      <c r="U374" s="23"/>
    </row>
    <row r="375" spans="1:22" ht="22.5" customHeight="1">
      <c r="A375" s="165"/>
      <c r="B375" s="166"/>
      <c r="C375" s="167"/>
      <c r="D375" s="168"/>
      <c r="E375" s="21" t="s">
        <v>415</v>
      </c>
      <c r="F375" s="169"/>
      <c r="G375" s="23">
        <v>3500</v>
      </c>
      <c r="H375" s="24">
        <f>+G375</f>
        <v>3500</v>
      </c>
      <c r="I375" s="25" t="s">
        <v>75</v>
      </c>
      <c r="J375" s="17" t="s">
        <v>119</v>
      </c>
      <c r="K375" s="17">
        <v>2000</v>
      </c>
      <c r="L375" s="17"/>
      <c r="M375" s="17"/>
      <c r="N375" s="17"/>
      <c r="O375" s="17"/>
      <c r="P375" s="20">
        <f>+G375*0.25</f>
        <v>875</v>
      </c>
      <c r="Q375" s="20">
        <v>2800</v>
      </c>
      <c r="R375" s="47">
        <v>3000</v>
      </c>
      <c r="S375" s="20">
        <f>+P375*4</f>
        <v>3500</v>
      </c>
      <c r="T375" s="72">
        <v>1806.5</v>
      </c>
      <c r="U375" s="23"/>
      <c r="V375" s="10"/>
    </row>
    <row r="376" spans="1:22" s="10" customFormat="1" ht="22.5" customHeight="1">
      <c r="A376" s="165"/>
      <c r="B376" s="166"/>
      <c r="C376" s="167"/>
      <c r="D376" s="168"/>
      <c r="E376" s="21" t="s">
        <v>449</v>
      </c>
      <c r="F376" s="169"/>
      <c r="G376" s="23">
        <v>20000</v>
      </c>
      <c r="H376" s="24" t="s">
        <v>75</v>
      </c>
      <c r="I376" s="25">
        <f>+G376</f>
        <v>20000</v>
      </c>
      <c r="J376" s="17" t="s">
        <v>124</v>
      </c>
      <c r="K376" s="17">
        <v>10000</v>
      </c>
      <c r="L376" s="17"/>
      <c r="M376" s="17"/>
      <c r="N376" s="17"/>
      <c r="O376" s="17"/>
      <c r="P376" s="20">
        <f>+G376*0.25</f>
        <v>5000</v>
      </c>
      <c r="Q376" s="20">
        <f>+P376*2</f>
        <v>10000</v>
      </c>
      <c r="R376" s="47">
        <f>+P376*3</f>
        <v>15000</v>
      </c>
      <c r="S376" s="20">
        <f>+P376*4</f>
        <v>20000</v>
      </c>
      <c r="T376" s="72"/>
      <c r="U376" s="23">
        <v>55851</v>
      </c>
      <c r="V376" s="15"/>
    </row>
    <row r="377" spans="1:22" ht="21" customHeight="1">
      <c r="A377" s="165"/>
      <c r="B377" s="166"/>
      <c r="C377" s="167"/>
      <c r="D377" s="168"/>
      <c r="E377" s="21" t="s">
        <v>396</v>
      </c>
      <c r="F377" s="169"/>
      <c r="G377" s="23">
        <v>2724</v>
      </c>
      <c r="H377" s="24">
        <f>+G377</f>
        <v>2724</v>
      </c>
      <c r="I377" s="25" t="s">
        <v>75</v>
      </c>
      <c r="J377" s="17" t="s">
        <v>119</v>
      </c>
      <c r="K377" s="17">
        <v>2000</v>
      </c>
      <c r="L377" s="17"/>
      <c r="M377" s="17"/>
      <c r="N377" s="17"/>
      <c r="O377" s="17"/>
      <c r="P377" s="20">
        <f>+G377*0.25</f>
        <v>681</v>
      </c>
      <c r="Q377" s="20">
        <f>+P377*2</f>
        <v>1362</v>
      </c>
      <c r="R377" s="47">
        <f>+P377*3</f>
        <v>2043</v>
      </c>
      <c r="S377" s="20">
        <f>+P377*4</f>
        <v>2724</v>
      </c>
      <c r="T377" s="72"/>
      <c r="U377" s="23"/>
      <c r="V377" s="15"/>
    </row>
    <row r="378" spans="1:21" ht="40.5" customHeight="1">
      <c r="A378" s="165"/>
      <c r="B378" s="166"/>
      <c r="C378" s="167"/>
      <c r="D378" s="168"/>
      <c r="E378" s="21" t="s">
        <v>457</v>
      </c>
      <c r="F378" s="169"/>
      <c r="G378" s="23">
        <v>2000</v>
      </c>
      <c r="H378" s="181">
        <v>2000</v>
      </c>
      <c r="I378" s="25"/>
      <c r="J378" s="17"/>
      <c r="K378" s="17"/>
      <c r="L378" s="17"/>
      <c r="M378" s="17"/>
      <c r="N378" s="17"/>
      <c r="O378" s="17"/>
      <c r="P378" s="20">
        <f>+G378*0.25</f>
        <v>500</v>
      </c>
      <c r="Q378" s="77">
        <v>2000</v>
      </c>
      <c r="R378" s="47">
        <v>2000</v>
      </c>
      <c r="S378" s="20">
        <f>+P378*4</f>
        <v>2000</v>
      </c>
      <c r="T378" s="72"/>
      <c r="U378" s="23"/>
    </row>
    <row r="379" spans="1:21" ht="16.5" customHeight="1">
      <c r="A379" s="165"/>
      <c r="B379" s="166"/>
      <c r="C379" s="167"/>
      <c r="D379" s="168"/>
      <c r="E379" s="21"/>
      <c r="F379" s="169"/>
      <c r="G379" s="23"/>
      <c r="H379" s="181"/>
      <c r="I379" s="72"/>
      <c r="J379" s="17"/>
      <c r="K379" s="17"/>
      <c r="L379" s="17"/>
      <c r="M379" s="17"/>
      <c r="N379" s="17"/>
      <c r="O379" s="17"/>
      <c r="P379" s="20"/>
      <c r="Q379" s="77"/>
      <c r="R379" s="47"/>
      <c r="S379" s="20"/>
      <c r="T379" s="72"/>
      <c r="U379" s="23"/>
    </row>
    <row r="380" spans="1:21" ht="38.25" customHeight="1">
      <c r="A380" s="176">
        <v>2600</v>
      </c>
      <c r="B380" s="170" t="s">
        <v>87</v>
      </c>
      <c r="C380" s="167">
        <v>0</v>
      </c>
      <c r="D380" s="168">
        <v>0</v>
      </c>
      <c r="E380" s="174" t="s">
        <v>384</v>
      </c>
      <c r="F380" s="175" t="s">
        <v>302</v>
      </c>
      <c r="G380" s="30">
        <f>+G382+G388+G394+G400+G407+G413</f>
        <v>254211.4</v>
      </c>
      <c r="H380" s="30">
        <f>+H382+H388+H394+H400+H407+H413</f>
        <v>221011.4</v>
      </c>
      <c r="I380" s="30">
        <f>+I382+I388+I394+I400+I407+I413</f>
        <v>33200</v>
      </c>
      <c r="J380" s="19"/>
      <c r="K380" s="19"/>
      <c r="L380" s="19"/>
      <c r="M380" s="19"/>
      <c r="N380" s="19"/>
      <c r="O380" s="19"/>
      <c r="P380" s="20">
        <v>93177.9</v>
      </c>
      <c r="Q380" s="20">
        <f>Q382+Q388+Q394+Q400+Q407+Q413</f>
        <v>116856.2</v>
      </c>
      <c r="R380" s="47">
        <f>R382+R388+R394+R400+R407+R413</f>
        <v>193658.55</v>
      </c>
      <c r="S380" s="20">
        <f>G380</f>
        <v>254211.4</v>
      </c>
      <c r="T380" s="72"/>
      <c r="U380" s="23"/>
    </row>
    <row r="381" spans="1:22" ht="23.25" customHeight="1">
      <c r="A381" s="176"/>
      <c r="B381" s="166"/>
      <c r="C381" s="177"/>
      <c r="D381" s="144"/>
      <c r="E381" s="21" t="s">
        <v>68</v>
      </c>
      <c r="F381" s="178"/>
      <c r="G381" s="125"/>
      <c r="H381" s="126"/>
      <c r="I381" s="127"/>
      <c r="J381" s="17"/>
      <c r="K381" s="17"/>
      <c r="L381" s="17"/>
      <c r="M381" s="17"/>
      <c r="N381" s="17"/>
      <c r="O381" s="17"/>
      <c r="P381" s="22"/>
      <c r="Q381" s="22"/>
      <c r="R381" s="48"/>
      <c r="S381" s="22"/>
      <c r="T381" s="68"/>
      <c r="U381" s="51"/>
      <c r="V381" s="10"/>
    </row>
    <row r="382" spans="1:22" s="10" customFormat="1" ht="19.5" customHeight="1">
      <c r="A382" s="165">
        <v>2610</v>
      </c>
      <c r="B382" s="170" t="s">
        <v>87</v>
      </c>
      <c r="C382" s="167">
        <v>1</v>
      </c>
      <c r="D382" s="168">
        <v>0</v>
      </c>
      <c r="E382" s="21" t="s">
        <v>303</v>
      </c>
      <c r="F382" s="172" t="s">
        <v>304</v>
      </c>
      <c r="G382" s="27"/>
      <c r="H382" s="132"/>
      <c r="I382" s="133"/>
      <c r="J382" s="17"/>
      <c r="K382" s="17"/>
      <c r="L382" s="17"/>
      <c r="M382" s="17"/>
      <c r="N382" s="17"/>
      <c r="O382" s="17"/>
      <c r="P382" s="22"/>
      <c r="Q382" s="22"/>
      <c r="R382" s="48"/>
      <c r="S382" s="22"/>
      <c r="T382" s="70"/>
      <c r="U382" s="51"/>
      <c r="V382" s="1"/>
    </row>
    <row r="383" spans="1:21" ht="25.5" customHeight="1">
      <c r="A383" s="165"/>
      <c r="B383" s="166"/>
      <c r="C383" s="167"/>
      <c r="D383" s="168"/>
      <c r="E383" s="21" t="s">
        <v>69</v>
      </c>
      <c r="F383" s="172"/>
      <c r="G383" s="27"/>
      <c r="H383" s="132"/>
      <c r="I383" s="133"/>
      <c r="J383" s="17"/>
      <c r="K383" s="17"/>
      <c r="L383" s="17"/>
      <c r="M383" s="17"/>
      <c r="N383" s="17"/>
      <c r="O383" s="17"/>
      <c r="P383" s="22"/>
      <c r="Q383" s="22"/>
      <c r="R383" s="48"/>
      <c r="S383" s="22"/>
      <c r="T383" s="68"/>
      <c r="U383" s="51"/>
    </row>
    <row r="384" spans="1:21" ht="22.5" customHeight="1">
      <c r="A384" s="165">
        <v>2611</v>
      </c>
      <c r="B384" s="170" t="s">
        <v>87</v>
      </c>
      <c r="C384" s="167">
        <v>1</v>
      </c>
      <c r="D384" s="168">
        <v>1</v>
      </c>
      <c r="E384" s="21" t="s">
        <v>305</v>
      </c>
      <c r="F384" s="171" t="s">
        <v>306</v>
      </c>
      <c r="G384" s="27"/>
      <c r="H384" s="132"/>
      <c r="I384" s="133"/>
      <c r="J384" s="17"/>
      <c r="K384" s="17"/>
      <c r="L384" s="17"/>
      <c r="M384" s="17"/>
      <c r="N384" s="17"/>
      <c r="O384" s="17"/>
      <c r="P384" s="22"/>
      <c r="Q384" s="22"/>
      <c r="R384" s="48"/>
      <c r="S384" s="22"/>
      <c r="T384" s="68"/>
      <c r="U384" s="51"/>
    </row>
    <row r="385" spans="1:21" ht="35.25" customHeight="1">
      <c r="A385" s="165"/>
      <c r="B385" s="166"/>
      <c r="C385" s="167"/>
      <c r="D385" s="168"/>
      <c r="E385" s="21" t="s">
        <v>76</v>
      </c>
      <c r="F385" s="169"/>
      <c r="G385" s="27"/>
      <c r="H385" s="132"/>
      <c r="I385" s="133"/>
      <c r="J385" s="17"/>
      <c r="K385" s="17"/>
      <c r="L385" s="17"/>
      <c r="M385" s="17"/>
      <c r="N385" s="17"/>
      <c r="O385" s="17"/>
      <c r="P385" s="22"/>
      <c r="Q385" s="22"/>
      <c r="R385" s="48"/>
      <c r="S385" s="22"/>
      <c r="T385" s="68"/>
      <c r="U385" s="51"/>
    </row>
    <row r="386" spans="1:21" ht="32.25" customHeight="1">
      <c r="A386" s="165"/>
      <c r="B386" s="166"/>
      <c r="C386" s="167"/>
      <c r="D386" s="168"/>
      <c r="E386" s="21" t="s">
        <v>77</v>
      </c>
      <c r="F386" s="169"/>
      <c r="G386" s="27"/>
      <c r="H386" s="132"/>
      <c r="I386" s="133"/>
      <c r="J386" s="17"/>
      <c r="K386" s="17"/>
      <c r="L386" s="17"/>
      <c r="M386" s="17"/>
      <c r="N386" s="17"/>
      <c r="O386" s="17"/>
      <c r="P386" s="22"/>
      <c r="Q386" s="22"/>
      <c r="R386" s="48"/>
      <c r="S386" s="22"/>
      <c r="T386" s="68"/>
      <c r="U386" s="53"/>
    </row>
    <row r="387" spans="1:22" ht="27" customHeight="1">
      <c r="A387" s="165"/>
      <c r="B387" s="166"/>
      <c r="C387" s="167"/>
      <c r="D387" s="168"/>
      <c r="E387" s="21" t="s">
        <v>77</v>
      </c>
      <c r="F387" s="169"/>
      <c r="G387" s="27"/>
      <c r="H387" s="132"/>
      <c r="I387" s="133"/>
      <c r="J387" s="17"/>
      <c r="K387" s="17"/>
      <c r="L387" s="17"/>
      <c r="M387" s="17"/>
      <c r="N387" s="17"/>
      <c r="O387" s="17"/>
      <c r="P387" s="22"/>
      <c r="Q387" s="22"/>
      <c r="R387" s="48"/>
      <c r="S387" s="22"/>
      <c r="T387" s="68"/>
      <c r="U387" s="51"/>
      <c r="V387" s="10"/>
    </row>
    <row r="388" spans="1:22" s="10" customFormat="1" ht="18" customHeight="1">
      <c r="A388" s="165">
        <v>2620</v>
      </c>
      <c r="B388" s="170" t="s">
        <v>87</v>
      </c>
      <c r="C388" s="167">
        <v>2</v>
      </c>
      <c r="D388" s="168">
        <v>0</v>
      </c>
      <c r="E388" s="21" t="s">
        <v>307</v>
      </c>
      <c r="F388" s="172" t="s">
        <v>308</v>
      </c>
      <c r="G388" s="23">
        <f>SUM(G390)</f>
        <v>0</v>
      </c>
      <c r="H388" s="24"/>
      <c r="I388" s="25">
        <f>+G388</f>
        <v>0</v>
      </c>
      <c r="J388" s="17" t="s">
        <v>124</v>
      </c>
      <c r="K388" s="17">
        <v>10000</v>
      </c>
      <c r="L388" s="17"/>
      <c r="M388" s="17"/>
      <c r="N388" s="17"/>
      <c r="O388" s="17"/>
      <c r="P388" s="28">
        <f>+G388*0.25</f>
        <v>0</v>
      </c>
      <c r="Q388" s="28">
        <f>+P388*2</f>
        <v>0</v>
      </c>
      <c r="R388" s="55">
        <f>+P388*3</f>
        <v>0</v>
      </c>
      <c r="S388" s="28">
        <f>+P388*4</f>
        <v>0</v>
      </c>
      <c r="T388" s="70"/>
      <c r="U388" s="51"/>
      <c r="V388" s="1"/>
    </row>
    <row r="389" spans="1:21" ht="21" customHeight="1">
      <c r="A389" s="165"/>
      <c r="B389" s="166"/>
      <c r="C389" s="167"/>
      <c r="D389" s="168"/>
      <c r="E389" s="21" t="s">
        <v>69</v>
      </c>
      <c r="F389" s="172"/>
      <c r="G389" s="27"/>
      <c r="H389" s="132"/>
      <c r="I389" s="133"/>
      <c r="J389" s="17"/>
      <c r="K389" s="17"/>
      <c r="L389" s="17"/>
      <c r="M389" s="17"/>
      <c r="N389" s="17"/>
      <c r="O389" s="17"/>
      <c r="P389" s="22"/>
      <c r="Q389" s="22"/>
      <c r="R389" s="48"/>
      <c r="S389" s="22"/>
      <c r="T389" s="68"/>
      <c r="U389" s="51"/>
    </row>
    <row r="390" spans="1:21" ht="18.75" customHeight="1">
      <c r="A390" s="165">
        <v>2621</v>
      </c>
      <c r="B390" s="170" t="s">
        <v>87</v>
      </c>
      <c r="C390" s="167">
        <v>2</v>
      </c>
      <c r="D390" s="168">
        <v>1</v>
      </c>
      <c r="E390" s="21" t="s">
        <v>307</v>
      </c>
      <c r="F390" s="171" t="s">
        <v>309</v>
      </c>
      <c r="G390" s="23">
        <v>0</v>
      </c>
      <c r="H390" s="24" t="s">
        <v>75</v>
      </c>
      <c r="I390" s="25">
        <f>+G390</f>
        <v>0</v>
      </c>
      <c r="J390" s="17" t="s">
        <v>124</v>
      </c>
      <c r="K390" s="17">
        <v>10000</v>
      </c>
      <c r="L390" s="17"/>
      <c r="M390" s="17"/>
      <c r="N390" s="17"/>
      <c r="O390" s="17"/>
      <c r="P390" s="28">
        <f>+G390*0.25</f>
        <v>0</v>
      </c>
      <c r="Q390" s="28">
        <f>+P390*2</f>
        <v>0</v>
      </c>
      <c r="R390" s="55">
        <f>+P390*3</f>
        <v>0</v>
      </c>
      <c r="S390" s="28">
        <f>+P390*4</f>
        <v>0</v>
      </c>
      <c r="T390" s="68"/>
      <c r="U390" s="51"/>
    </row>
    <row r="391" spans="1:21" ht="33.75" customHeight="1">
      <c r="A391" s="165"/>
      <c r="B391" s="166"/>
      <c r="C391" s="167"/>
      <c r="D391" s="168"/>
      <c r="E391" s="21" t="s">
        <v>76</v>
      </c>
      <c r="F391" s="169"/>
      <c r="G391" s="27"/>
      <c r="H391" s="132"/>
      <c r="I391" s="133"/>
      <c r="J391" s="17"/>
      <c r="K391" s="17"/>
      <c r="L391" s="17"/>
      <c r="M391" s="17"/>
      <c r="N391" s="17"/>
      <c r="O391" s="17"/>
      <c r="P391" s="22"/>
      <c r="Q391" s="22"/>
      <c r="R391" s="48"/>
      <c r="S391" s="22"/>
      <c r="T391" s="68"/>
      <c r="U391" s="51"/>
    </row>
    <row r="392" spans="1:21" ht="0.75" customHeight="1">
      <c r="A392" s="165"/>
      <c r="B392" s="166"/>
      <c r="C392" s="167"/>
      <c r="D392" s="168"/>
      <c r="E392" s="26" t="s">
        <v>393</v>
      </c>
      <c r="F392" s="169"/>
      <c r="G392" s="23">
        <v>0</v>
      </c>
      <c r="H392" s="24" t="s">
        <v>75</v>
      </c>
      <c r="I392" s="25">
        <f>+G392</f>
        <v>0</v>
      </c>
      <c r="J392" s="17" t="s">
        <v>124</v>
      </c>
      <c r="K392" s="17">
        <v>10000</v>
      </c>
      <c r="L392" s="17"/>
      <c r="M392" s="17"/>
      <c r="N392" s="17"/>
      <c r="O392" s="17"/>
      <c r="P392" s="20">
        <f>+G392*0.25</f>
        <v>0</v>
      </c>
      <c r="Q392" s="20">
        <f>+P392*2</f>
        <v>0</v>
      </c>
      <c r="R392" s="47">
        <f>+P392*3</f>
        <v>0</v>
      </c>
      <c r="S392" s="20">
        <f>+P392*4</f>
        <v>0</v>
      </c>
      <c r="T392" s="68"/>
      <c r="U392" s="53"/>
    </row>
    <row r="393" spans="1:22" ht="21" customHeight="1">
      <c r="A393" s="165"/>
      <c r="B393" s="166"/>
      <c r="C393" s="167"/>
      <c r="D393" s="168"/>
      <c r="E393" s="21" t="s">
        <v>77</v>
      </c>
      <c r="F393" s="169"/>
      <c r="G393" s="27"/>
      <c r="H393" s="132"/>
      <c r="I393" s="133"/>
      <c r="J393" s="17"/>
      <c r="K393" s="17"/>
      <c r="L393" s="17"/>
      <c r="M393" s="17"/>
      <c r="N393" s="17"/>
      <c r="O393" s="17"/>
      <c r="P393" s="22"/>
      <c r="Q393" s="22"/>
      <c r="R393" s="48"/>
      <c r="S393" s="22"/>
      <c r="T393" s="68"/>
      <c r="U393" s="51"/>
      <c r="V393" s="10"/>
    </row>
    <row r="394" spans="1:22" s="10" customFormat="1" ht="19.5" customHeight="1">
      <c r="A394" s="165">
        <v>2630</v>
      </c>
      <c r="B394" s="170" t="s">
        <v>87</v>
      </c>
      <c r="C394" s="167">
        <v>3</v>
      </c>
      <c r="D394" s="168">
        <v>0</v>
      </c>
      <c r="E394" s="21" t="s">
        <v>310</v>
      </c>
      <c r="F394" s="172" t="s">
        <v>311</v>
      </c>
      <c r="G394" s="27"/>
      <c r="H394" s="132"/>
      <c r="I394" s="133"/>
      <c r="J394" s="17"/>
      <c r="K394" s="17"/>
      <c r="L394" s="17"/>
      <c r="M394" s="17"/>
      <c r="N394" s="17"/>
      <c r="O394" s="17"/>
      <c r="P394" s="22"/>
      <c r="Q394" s="22"/>
      <c r="R394" s="48"/>
      <c r="S394" s="22"/>
      <c r="T394" s="70"/>
      <c r="U394" s="51"/>
      <c r="V394" s="1"/>
    </row>
    <row r="395" spans="1:21" ht="21" customHeight="1">
      <c r="A395" s="165"/>
      <c r="B395" s="166"/>
      <c r="C395" s="167"/>
      <c r="D395" s="168"/>
      <c r="E395" s="21" t="s">
        <v>69</v>
      </c>
      <c r="F395" s="172"/>
      <c r="G395" s="27"/>
      <c r="H395" s="132"/>
      <c r="I395" s="133"/>
      <c r="J395" s="17"/>
      <c r="K395" s="17"/>
      <c r="L395" s="17"/>
      <c r="M395" s="17"/>
      <c r="N395" s="17"/>
      <c r="O395" s="17"/>
      <c r="P395" s="22"/>
      <c r="Q395" s="22"/>
      <c r="R395" s="48"/>
      <c r="S395" s="22"/>
      <c r="T395" s="68"/>
      <c r="U395" s="51"/>
    </row>
    <row r="396" spans="1:21" ht="36" customHeight="1">
      <c r="A396" s="165">
        <v>2631</v>
      </c>
      <c r="B396" s="170" t="s">
        <v>87</v>
      </c>
      <c r="C396" s="167">
        <v>3</v>
      </c>
      <c r="D396" s="168">
        <v>1</v>
      </c>
      <c r="E396" s="21" t="s">
        <v>312</v>
      </c>
      <c r="F396" s="172" t="s">
        <v>313</v>
      </c>
      <c r="G396" s="27"/>
      <c r="H396" s="132"/>
      <c r="I396" s="133"/>
      <c r="J396" s="17"/>
      <c r="K396" s="17"/>
      <c r="L396" s="17"/>
      <c r="M396" s="17"/>
      <c r="N396" s="17"/>
      <c r="O396" s="17"/>
      <c r="P396" s="22"/>
      <c r="Q396" s="22"/>
      <c r="R396" s="48"/>
      <c r="S396" s="22"/>
      <c r="T396" s="68"/>
      <c r="U396" s="51"/>
    </row>
    <row r="397" spans="1:21" ht="18.75" customHeight="1">
      <c r="A397" s="165"/>
      <c r="B397" s="166"/>
      <c r="C397" s="167"/>
      <c r="D397" s="168"/>
      <c r="E397" s="21" t="s">
        <v>76</v>
      </c>
      <c r="F397" s="169"/>
      <c r="G397" s="27"/>
      <c r="H397" s="132"/>
      <c r="I397" s="133"/>
      <c r="J397" s="17"/>
      <c r="K397" s="17"/>
      <c r="L397" s="17"/>
      <c r="M397" s="17"/>
      <c r="N397" s="17"/>
      <c r="O397" s="17"/>
      <c r="P397" s="22"/>
      <c r="Q397" s="22"/>
      <c r="R397" s="48"/>
      <c r="S397" s="22"/>
      <c r="T397" s="68"/>
      <c r="U397" s="51"/>
    </row>
    <row r="398" spans="1:21" ht="22.5" customHeight="1">
      <c r="A398" s="165"/>
      <c r="B398" s="166"/>
      <c r="C398" s="167"/>
      <c r="D398" s="168"/>
      <c r="E398" s="21" t="s">
        <v>77</v>
      </c>
      <c r="F398" s="169"/>
      <c r="G398" s="27"/>
      <c r="H398" s="132"/>
      <c r="I398" s="133"/>
      <c r="J398" s="17"/>
      <c r="K398" s="17"/>
      <c r="L398" s="17"/>
      <c r="M398" s="17"/>
      <c r="N398" s="17"/>
      <c r="O398" s="17"/>
      <c r="P398" s="22"/>
      <c r="Q398" s="22"/>
      <c r="R398" s="48"/>
      <c r="S398" s="22"/>
      <c r="T398" s="68"/>
      <c r="U398" s="53"/>
    </row>
    <row r="399" spans="1:21" ht="37.5" customHeight="1">
      <c r="A399" s="165"/>
      <c r="B399" s="166"/>
      <c r="C399" s="167"/>
      <c r="D399" s="168"/>
      <c r="E399" s="21" t="s">
        <v>77</v>
      </c>
      <c r="F399" s="169"/>
      <c r="G399" s="27"/>
      <c r="H399" s="132"/>
      <c r="I399" s="133"/>
      <c r="J399" s="17"/>
      <c r="K399" s="17"/>
      <c r="L399" s="17"/>
      <c r="M399" s="17"/>
      <c r="N399" s="17"/>
      <c r="O399" s="17"/>
      <c r="P399" s="22"/>
      <c r="Q399" s="22"/>
      <c r="R399" s="48"/>
      <c r="S399" s="22"/>
      <c r="T399" s="72"/>
      <c r="U399" s="20"/>
    </row>
    <row r="400" spans="1:22" ht="27.75" customHeight="1">
      <c r="A400" s="165">
        <v>2640</v>
      </c>
      <c r="B400" s="170" t="s">
        <v>87</v>
      </c>
      <c r="C400" s="167">
        <v>4</v>
      </c>
      <c r="D400" s="168">
        <v>0</v>
      </c>
      <c r="E400" s="21" t="s">
        <v>314</v>
      </c>
      <c r="F400" s="172" t="s">
        <v>315</v>
      </c>
      <c r="G400" s="23">
        <f>+G402</f>
        <v>188716.4</v>
      </c>
      <c r="H400" s="23">
        <f>+H402</f>
        <v>173516.4</v>
      </c>
      <c r="I400" s="23">
        <f>SUM(I402)</f>
        <v>15200</v>
      </c>
      <c r="J400" s="17"/>
      <c r="K400" s="17"/>
      <c r="L400" s="17"/>
      <c r="M400" s="17"/>
      <c r="N400" s="17"/>
      <c r="O400" s="17"/>
      <c r="P400" s="28">
        <f>SUM(P402:P403)</f>
        <v>52429.1</v>
      </c>
      <c r="Q400" s="28">
        <f>SUM(Q402:Q403)</f>
        <v>87858.2</v>
      </c>
      <c r="R400" s="55">
        <f>R402</f>
        <v>143287.3</v>
      </c>
      <c r="S400" s="28">
        <f>SUM(S402:S403)</f>
        <v>188716.4</v>
      </c>
      <c r="T400" s="72">
        <v>64182.8</v>
      </c>
      <c r="U400" s="51"/>
      <c r="V400" s="10"/>
    </row>
    <row r="401" spans="1:22" s="10" customFormat="1" ht="18.75" customHeight="1">
      <c r="A401" s="165"/>
      <c r="B401" s="166"/>
      <c r="C401" s="167"/>
      <c r="D401" s="168"/>
      <c r="E401" s="21" t="s">
        <v>69</v>
      </c>
      <c r="F401" s="172"/>
      <c r="G401" s="27"/>
      <c r="H401" s="132"/>
      <c r="I401" s="133"/>
      <c r="J401" s="17"/>
      <c r="K401" s="17"/>
      <c r="L401" s="17"/>
      <c r="M401" s="17"/>
      <c r="N401" s="17"/>
      <c r="O401" s="17"/>
      <c r="P401" s="22"/>
      <c r="Q401" s="22"/>
      <c r="R401" s="48"/>
      <c r="S401" s="22"/>
      <c r="T401" s="72"/>
      <c r="U401" s="51"/>
      <c r="V401" s="1"/>
    </row>
    <row r="402" spans="1:21" ht="33.75" customHeight="1">
      <c r="A402" s="165">
        <v>2641</v>
      </c>
      <c r="B402" s="170" t="s">
        <v>87</v>
      </c>
      <c r="C402" s="167">
        <v>4</v>
      </c>
      <c r="D402" s="168">
        <v>1</v>
      </c>
      <c r="E402" s="21" t="s">
        <v>316</v>
      </c>
      <c r="F402" s="171" t="s">
        <v>317</v>
      </c>
      <c r="G402" s="23">
        <f>SUM(G404:G405)</f>
        <v>188716.4</v>
      </c>
      <c r="H402" s="23">
        <f>+H404</f>
        <v>173516.4</v>
      </c>
      <c r="I402" s="25">
        <f>SUM(I405)</f>
        <v>15200</v>
      </c>
      <c r="J402" s="17"/>
      <c r="K402" s="17"/>
      <c r="L402" s="17"/>
      <c r="M402" s="17"/>
      <c r="N402" s="17"/>
      <c r="O402" s="17"/>
      <c r="P402" s="28">
        <f>SUM(P404:P405)</f>
        <v>52429.1</v>
      </c>
      <c r="Q402" s="28">
        <f>SUM(Q404:Q405)</f>
        <v>87858.2</v>
      </c>
      <c r="R402" s="55">
        <f>R404+R405</f>
        <v>143287.3</v>
      </c>
      <c r="S402" s="28">
        <f>SUM(S404:S405)</f>
        <v>188716.4</v>
      </c>
      <c r="T402" s="72">
        <v>64182.8</v>
      </c>
      <c r="U402" s="51"/>
    </row>
    <row r="403" spans="1:21" ht="38.25" customHeight="1">
      <c r="A403" s="165"/>
      <c r="B403" s="166"/>
      <c r="C403" s="167"/>
      <c r="D403" s="168"/>
      <c r="E403" s="21" t="s">
        <v>76</v>
      </c>
      <c r="F403" s="169"/>
      <c r="G403" s="27"/>
      <c r="H403" s="132"/>
      <c r="I403" s="133"/>
      <c r="J403" s="17"/>
      <c r="K403" s="17"/>
      <c r="L403" s="17"/>
      <c r="M403" s="17"/>
      <c r="N403" s="17"/>
      <c r="O403" s="17"/>
      <c r="P403" s="22"/>
      <c r="Q403" s="22"/>
      <c r="R403" s="48"/>
      <c r="S403" s="22"/>
      <c r="T403" s="72"/>
      <c r="U403" s="51"/>
    </row>
    <row r="404" spans="1:21" ht="22.5" customHeight="1">
      <c r="A404" s="165"/>
      <c r="B404" s="166"/>
      <c r="C404" s="167"/>
      <c r="D404" s="168"/>
      <c r="E404" s="142" t="s">
        <v>409</v>
      </c>
      <c r="F404" s="169"/>
      <c r="G404" s="30">
        <v>173516.4</v>
      </c>
      <c r="H404" s="30">
        <f>+G404</f>
        <v>173516.4</v>
      </c>
      <c r="I404" s="25" t="s">
        <v>75</v>
      </c>
      <c r="J404" s="17" t="s">
        <v>274</v>
      </c>
      <c r="K404" s="17"/>
      <c r="L404" s="17"/>
      <c r="M404" s="17"/>
      <c r="N404" s="17"/>
      <c r="O404" s="17"/>
      <c r="P404" s="20">
        <v>48629.1</v>
      </c>
      <c r="Q404" s="20">
        <v>80258.2</v>
      </c>
      <c r="R404" s="47">
        <v>131887.3</v>
      </c>
      <c r="S404" s="20">
        <v>173516.4</v>
      </c>
      <c r="T404" s="72">
        <v>64182.8</v>
      </c>
      <c r="U404" s="51"/>
    </row>
    <row r="405" spans="1:21" ht="18" hidden="1">
      <c r="A405" s="165"/>
      <c r="B405" s="166"/>
      <c r="C405" s="167"/>
      <c r="D405" s="168"/>
      <c r="E405" s="21" t="s">
        <v>410</v>
      </c>
      <c r="F405" s="169"/>
      <c r="G405" s="23">
        <v>15200</v>
      </c>
      <c r="H405" s="24" t="s">
        <v>75</v>
      </c>
      <c r="I405" s="25">
        <f>+G405</f>
        <v>15200</v>
      </c>
      <c r="J405" s="17" t="s">
        <v>124</v>
      </c>
      <c r="K405" s="17">
        <v>10000</v>
      </c>
      <c r="L405" s="17"/>
      <c r="M405" s="17"/>
      <c r="N405" s="17"/>
      <c r="O405" s="17"/>
      <c r="P405" s="20">
        <f>+G405*0.25</f>
        <v>3800</v>
      </c>
      <c r="Q405" s="20">
        <f>+P405*2</f>
        <v>7600</v>
      </c>
      <c r="R405" s="47">
        <f>+P405*3</f>
        <v>11400</v>
      </c>
      <c r="S405" s="20">
        <f>+P405*4</f>
        <v>15200</v>
      </c>
      <c r="T405" s="68"/>
      <c r="U405" s="53"/>
    </row>
    <row r="406" spans="1:22" ht="40.5" customHeight="1">
      <c r="A406" s="165"/>
      <c r="B406" s="166"/>
      <c r="C406" s="167"/>
      <c r="D406" s="168"/>
      <c r="E406" s="21" t="s">
        <v>77</v>
      </c>
      <c r="F406" s="169"/>
      <c r="G406" s="27"/>
      <c r="H406" s="132"/>
      <c r="I406" s="133"/>
      <c r="J406" s="17"/>
      <c r="K406" s="17"/>
      <c r="L406" s="17"/>
      <c r="M406" s="17"/>
      <c r="N406" s="17"/>
      <c r="O406" s="17"/>
      <c r="P406" s="22"/>
      <c r="Q406" s="22"/>
      <c r="R406" s="48"/>
      <c r="S406" s="22"/>
      <c r="T406" s="68"/>
      <c r="U406" s="51"/>
      <c r="V406" s="10"/>
    </row>
    <row r="407" spans="1:22" s="10" customFormat="1" ht="21.75" customHeight="1">
      <c r="A407" s="165">
        <v>2650</v>
      </c>
      <c r="B407" s="170" t="s">
        <v>87</v>
      </c>
      <c r="C407" s="167">
        <v>5</v>
      </c>
      <c r="D407" s="168">
        <v>0</v>
      </c>
      <c r="E407" s="21" t="s">
        <v>318</v>
      </c>
      <c r="F407" s="172" t="s">
        <v>319</v>
      </c>
      <c r="G407" s="27"/>
      <c r="H407" s="132"/>
      <c r="I407" s="133"/>
      <c r="J407" s="17"/>
      <c r="K407" s="17"/>
      <c r="L407" s="17"/>
      <c r="M407" s="17"/>
      <c r="N407" s="17"/>
      <c r="O407" s="17"/>
      <c r="P407" s="22"/>
      <c r="Q407" s="22"/>
      <c r="R407" s="48"/>
      <c r="S407" s="22"/>
      <c r="T407" s="70"/>
      <c r="U407" s="51"/>
      <c r="V407" s="1"/>
    </row>
    <row r="408" spans="1:21" ht="25.5" customHeight="1">
      <c r="A408" s="165"/>
      <c r="B408" s="166"/>
      <c r="C408" s="167"/>
      <c r="D408" s="168"/>
      <c r="E408" s="21" t="s">
        <v>69</v>
      </c>
      <c r="F408" s="172"/>
      <c r="G408" s="27"/>
      <c r="H408" s="132"/>
      <c r="I408" s="133"/>
      <c r="J408" s="17"/>
      <c r="K408" s="17"/>
      <c r="L408" s="17"/>
      <c r="M408" s="17"/>
      <c r="N408" s="17"/>
      <c r="O408" s="17"/>
      <c r="P408" s="22"/>
      <c r="Q408" s="22"/>
      <c r="R408" s="48"/>
      <c r="S408" s="22"/>
      <c r="T408" s="68"/>
      <c r="U408" s="51"/>
    </row>
    <row r="409" spans="1:22" ht="36.75" customHeight="1">
      <c r="A409" s="165">
        <v>2651</v>
      </c>
      <c r="B409" s="170" t="s">
        <v>87</v>
      </c>
      <c r="C409" s="167">
        <v>5</v>
      </c>
      <c r="D409" s="168">
        <v>1</v>
      </c>
      <c r="E409" s="21" t="s">
        <v>318</v>
      </c>
      <c r="F409" s="171" t="s">
        <v>320</v>
      </c>
      <c r="G409" s="27"/>
      <c r="H409" s="132"/>
      <c r="I409" s="133"/>
      <c r="J409" s="17"/>
      <c r="K409" s="17"/>
      <c r="L409" s="17"/>
      <c r="M409" s="17"/>
      <c r="N409" s="17"/>
      <c r="O409" s="17"/>
      <c r="P409" s="22"/>
      <c r="Q409" s="22"/>
      <c r="R409" s="48"/>
      <c r="S409" s="22"/>
      <c r="T409" s="68"/>
      <c r="U409" s="51"/>
      <c r="V409" s="15"/>
    </row>
    <row r="410" spans="1:21" ht="21" customHeight="1">
      <c r="A410" s="165"/>
      <c r="B410" s="166"/>
      <c r="C410" s="167"/>
      <c r="D410" s="168"/>
      <c r="E410" s="21" t="s">
        <v>76</v>
      </c>
      <c r="F410" s="169"/>
      <c r="G410" s="27"/>
      <c r="H410" s="132"/>
      <c r="I410" s="133"/>
      <c r="J410" s="17"/>
      <c r="K410" s="17"/>
      <c r="L410" s="17"/>
      <c r="M410" s="17"/>
      <c r="N410" s="17"/>
      <c r="O410" s="17"/>
      <c r="P410" s="22"/>
      <c r="Q410" s="22"/>
      <c r="R410" s="48"/>
      <c r="S410" s="22"/>
      <c r="T410" s="68"/>
      <c r="U410" s="51"/>
    </row>
    <row r="411" spans="1:21" ht="22.5" customHeight="1">
      <c r="A411" s="165"/>
      <c r="B411" s="166"/>
      <c r="C411" s="167"/>
      <c r="D411" s="168"/>
      <c r="E411" s="21" t="s">
        <v>77</v>
      </c>
      <c r="F411" s="169"/>
      <c r="G411" s="27"/>
      <c r="H411" s="132"/>
      <c r="I411" s="133"/>
      <c r="J411" s="17"/>
      <c r="K411" s="17"/>
      <c r="L411" s="17"/>
      <c r="M411" s="17"/>
      <c r="N411" s="17"/>
      <c r="O411" s="17"/>
      <c r="P411" s="22"/>
      <c r="Q411" s="22"/>
      <c r="R411" s="48"/>
      <c r="S411" s="22"/>
      <c r="T411" s="68"/>
      <c r="U411" s="53"/>
    </row>
    <row r="412" spans="1:21" ht="21" customHeight="1">
      <c r="A412" s="165"/>
      <c r="B412" s="166"/>
      <c r="C412" s="167"/>
      <c r="D412" s="168"/>
      <c r="E412" s="21" t="s">
        <v>77</v>
      </c>
      <c r="F412" s="169"/>
      <c r="G412" s="27"/>
      <c r="H412" s="132"/>
      <c r="I412" s="133"/>
      <c r="J412" s="17"/>
      <c r="K412" s="17"/>
      <c r="L412" s="17"/>
      <c r="M412" s="17"/>
      <c r="N412" s="17"/>
      <c r="O412" s="17"/>
      <c r="P412" s="22"/>
      <c r="Q412" s="22"/>
      <c r="R412" s="48"/>
      <c r="S412" s="22"/>
      <c r="T412" s="68"/>
      <c r="U412" s="28"/>
    </row>
    <row r="413" spans="1:21" ht="41.25" customHeight="1">
      <c r="A413" s="165">
        <v>2660</v>
      </c>
      <c r="B413" s="170" t="s">
        <v>87</v>
      </c>
      <c r="C413" s="167">
        <v>6</v>
      </c>
      <c r="D413" s="168">
        <v>0</v>
      </c>
      <c r="E413" s="21" t="s">
        <v>321</v>
      </c>
      <c r="F413" s="171" t="s">
        <v>322</v>
      </c>
      <c r="G413" s="23">
        <f>G417+G418+G419+G420+G421</f>
        <v>65495</v>
      </c>
      <c r="H413" s="24">
        <f>SUM(H415)</f>
        <v>47495</v>
      </c>
      <c r="I413" s="25">
        <f>SUM(I415)</f>
        <v>18000</v>
      </c>
      <c r="J413" s="17" t="s">
        <v>124</v>
      </c>
      <c r="K413" s="17">
        <v>10000</v>
      </c>
      <c r="L413" s="17"/>
      <c r="M413" s="17"/>
      <c r="N413" s="17"/>
      <c r="O413" s="17"/>
      <c r="P413" s="28">
        <f>+G413*0.25</f>
        <v>16373.75</v>
      </c>
      <c r="Q413" s="28">
        <f>Q415</f>
        <v>28998</v>
      </c>
      <c r="R413" s="55">
        <f>R417+R418+R419+R420+R421</f>
        <v>50371.25</v>
      </c>
      <c r="S413" s="28">
        <f>G413</f>
        <v>65495</v>
      </c>
      <c r="T413" s="70"/>
      <c r="U413" s="28">
        <v>425</v>
      </c>
    </row>
    <row r="414" spans="1:22" ht="24" customHeight="1">
      <c r="A414" s="165"/>
      <c r="B414" s="166"/>
      <c r="C414" s="167"/>
      <c r="D414" s="168"/>
      <c r="E414" s="21" t="s">
        <v>69</v>
      </c>
      <c r="F414" s="172"/>
      <c r="G414" s="27"/>
      <c r="H414" s="132"/>
      <c r="I414" s="133"/>
      <c r="J414" s="17"/>
      <c r="K414" s="17"/>
      <c r="L414" s="17"/>
      <c r="M414" s="17"/>
      <c r="N414" s="17"/>
      <c r="O414" s="17"/>
      <c r="P414" s="22"/>
      <c r="Q414" s="22"/>
      <c r="R414" s="48"/>
      <c r="S414" s="22"/>
      <c r="T414" s="74">
        <f>T416+T417+T418</f>
        <v>0</v>
      </c>
      <c r="U414" s="28"/>
      <c r="V414" s="9"/>
    </row>
    <row r="415" spans="1:22" s="9" customFormat="1" ht="22.5" customHeight="1">
      <c r="A415" s="165">
        <v>2661</v>
      </c>
      <c r="B415" s="170" t="s">
        <v>87</v>
      </c>
      <c r="C415" s="167">
        <v>6</v>
      </c>
      <c r="D415" s="168">
        <v>1</v>
      </c>
      <c r="E415" s="21" t="s">
        <v>321</v>
      </c>
      <c r="F415" s="171" t="s">
        <v>323</v>
      </c>
      <c r="G415" s="23">
        <f>G417+G418+G419+G420+G421</f>
        <v>65495</v>
      </c>
      <c r="H415" s="24">
        <f>SUM(H417:H419)</f>
        <v>47495</v>
      </c>
      <c r="I415" s="25">
        <f>SUM(I420:I421)</f>
        <v>18000</v>
      </c>
      <c r="J415" s="17" t="s">
        <v>124</v>
      </c>
      <c r="K415" s="17">
        <v>10000</v>
      </c>
      <c r="L415" s="17"/>
      <c r="M415" s="17"/>
      <c r="N415" s="17"/>
      <c r="O415" s="17"/>
      <c r="P415" s="28">
        <f>+G415*0.25</f>
        <v>16373.75</v>
      </c>
      <c r="Q415" s="28">
        <f>Q417+Q418+Q419+Q420+Q421</f>
        <v>28998</v>
      </c>
      <c r="R415" s="55">
        <f>R417+R418+R419+R420+R421</f>
        <v>50371.25</v>
      </c>
      <c r="S415" s="28">
        <f>+P415*4</f>
        <v>65495</v>
      </c>
      <c r="T415" s="68"/>
      <c r="U415" s="16"/>
      <c r="V415" s="1"/>
    </row>
    <row r="416" spans="1:21" ht="19.5" customHeight="1">
      <c r="A416" s="165"/>
      <c r="B416" s="166"/>
      <c r="C416" s="167"/>
      <c r="D416" s="168"/>
      <c r="E416" s="21" t="s">
        <v>76</v>
      </c>
      <c r="F416" s="169"/>
      <c r="G416" s="27"/>
      <c r="H416" s="132"/>
      <c r="I416" s="133"/>
      <c r="J416" s="17"/>
      <c r="K416" s="17"/>
      <c r="L416" s="17"/>
      <c r="M416" s="17"/>
      <c r="N416" s="17"/>
      <c r="O416" s="17"/>
      <c r="P416" s="22"/>
      <c r="Q416" s="22"/>
      <c r="R416" s="48"/>
      <c r="S416" s="22"/>
      <c r="T416" s="68"/>
      <c r="U416" s="51"/>
    </row>
    <row r="417" spans="1:22" ht="30.75" customHeight="1">
      <c r="A417" s="165"/>
      <c r="B417" s="166"/>
      <c r="C417" s="167"/>
      <c r="D417" s="168"/>
      <c r="E417" s="26" t="s">
        <v>389</v>
      </c>
      <c r="F417" s="26"/>
      <c r="G417" s="20">
        <v>7000</v>
      </c>
      <c r="H417" s="20">
        <f>+G417</f>
        <v>7000</v>
      </c>
      <c r="I417" s="25" t="s">
        <v>75</v>
      </c>
      <c r="J417" s="17" t="s">
        <v>274</v>
      </c>
      <c r="K417" s="17"/>
      <c r="L417" s="17"/>
      <c r="M417" s="17"/>
      <c r="N417" s="17"/>
      <c r="O417" s="17"/>
      <c r="P417" s="20">
        <f>+G417*0.25</f>
        <v>1750</v>
      </c>
      <c r="Q417" s="20">
        <f>+P417*2</f>
        <v>3500</v>
      </c>
      <c r="R417" s="47">
        <f>+P417*3</f>
        <v>5250</v>
      </c>
      <c r="S417" s="20">
        <f>+P417*4</f>
        <v>7000</v>
      </c>
      <c r="T417" s="68"/>
      <c r="U417" s="51"/>
      <c r="V417" s="10"/>
    </row>
    <row r="418" spans="1:22" s="10" customFormat="1" ht="20.25" customHeight="1">
      <c r="A418" s="165"/>
      <c r="B418" s="166"/>
      <c r="C418" s="167"/>
      <c r="D418" s="168"/>
      <c r="E418" s="21" t="s">
        <v>452</v>
      </c>
      <c r="F418" s="169"/>
      <c r="G418" s="23">
        <v>12500</v>
      </c>
      <c r="H418" s="24">
        <f>+G418</f>
        <v>12500</v>
      </c>
      <c r="I418" s="25" t="s">
        <v>75</v>
      </c>
      <c r="J418" s="17" t="s">
        <v>274</v>
      </c>
      <c r="K418" s="17"/>
      <c r="L418" s="17"/>
      <c r="M418" s="17"/>
      <c r="N418" s="17"/>
      <c r="O418" s="17"/>
      <c r="P418" s="20">
        <f>+G418*0.25</f>
        <v>3125</v>
      </c>
      <c r="Q418" s="20"/>
      <c r="R418" s="47">
        <f>+P418*3</f>
        <v>9375</v>
      </c>
      <c r="S418" s="20">
        <f>+P418*4</f>
        <v>12500</v>
      </c>
      <c r="T418" s="68"/>
      <c r="U418" s="51"/>
      <c r="V418" s="1"/>
    </row>
    <row r="419" spans="1:21" ht="19.5" customHeight="1">
      <c r="A419" s="165"/>
      <c r="B419" s="166"/>
      <c r="C419" s="21"/>
      <c r="D419" s="21"/>
      <c r="E419" s="21" t="s">
        <v>462</v>
      </c>
      <c r="F419" s="24"/>
      <c r="G419" s="24">
        <v>27995</v>
      </c>
      <c r="H419" s="24">
        <f>+G419</f>
        <v>27995</v>
      </c>
      <c r="I419" s="25"/>
      <c r="J419" s="17" t="s">
        <v>274</v>
      </c>
      <c r="K419" s="17"/>
      <c r="L419" s="17"/>
      <c r="M419" s="17"/>
      <c r="N419" s="17"/>
      <c r="O419" s="17"/>
      <c r="P419" s="20">
        <f>+G419*0.25</f>
        <v>6998.75</v>
      </c>
      <c r="Q419" s="20">
        <v>13998</v>
      </c>
      <c r="R419" s="47">
        <f>+P419*3</f>
        <v>20996.25</v>
      </c>
      <c r="S419" s="20">
        <f>+P419*4</f>
        <v>27995</v>
      </c>
      <c r="T419" s="68"/>
      <c r="U419" s="36"/>
    </row>
    <row r="420" spans="1:21" ht="39" customHeight="1">
      <c r="A420" s="165"/>
      <c r="B420" s="166"/>
      <c r="C420" s="167"/>
      <c r="D420" s="168"/>
      <c r="E420" s="26" t="s">
        <v>393</v>
      </c>
      <c r="F420" s="169"/>
      <c r="G420" s="23">
        <v>13000</v>
      </c>
      <c r="H420" s="24" t="s">
        <v>75</v>
      </c>
      <c r="I420" s="25">
        <f>+G420</f>
        <v>13000</v>
      </c>
      <c r="J420" s="17" t="s">
        <v>124</v>
      </c>
      <c r="K420" s="17">
        <v>10000</v>
      </c>
      <c r="L420" s="17"/>
      <c r="M420" s="17"/>
      <c r="N420" s="17"/>
      <c r="O420" s="17"/>
      <c r="P420" s="20">
        <f>+G420*0.25</f>
        <v>3250</v>
      </c>
      <c r="Q420" s="20">
        <f>+P420*2</f>
        <v>6500</v>
      </c>
      <c r="R420" s="47">
        <f>+P420*3</f>
        <v>9750</v>
      </c>
      <c r="S420" s="20">
        <f>+P420*4</f>
        <v>13000</v>
      </c>
      <c r="T420" s="68"/>
      <c r="U420" s="20"/>
    </row>
    <row r="421" spans="1:21" ht="24" customHeight="1">
      <c r="A421" s="165"/>
      <c r="B421" s="166"/>
      <c r="C421" s="167"/>
      <c r="D421" s="168"/>
      <c r="E421" s="26" t="s">
        <v>392</v>
      </c>
      <c r="F421" s="169"/>
      <c r="G421" s="20">
        <v>5000</v>
      </c>
      <c r="H421" s="20" t="s">
        <v>75</v>
      </c>
      <c r="I421" s="20">
        <f>+G421</f>
        <v>5000</v>
      </c>
      <c r="J421" s="17" t="s">
        <v>124</v>
      </c>
      <c r="K421" s="17">
        <v>10000</v>
      </c>
      <c r="L421" s="17"/>
      <c r="M421" s="17"/>
      <c r="N421" s="17"/>
      <c r="O421" s="17"/>
      <c r="P421" s="20">
        <f>+G421*0.25</f>
        <v>1250</v>
      </c>
      <c r="Q421" s="20">
        <v>5000</v>
      </c>
      <c r="R421" s="47">
        <v>5000</v>
      </c>
      <c r="S421" s="20">
        <f>+P421*4</f>
        <v>5000</v>
      </c>
      <c r="T421" s="73"/>
      <c r="U421" s="20">
        <v>425</v>
      </c>
    </row>
    <row r="422" spans="1:21" ht="22.5" customHeight="1">
      <c r="A422" s="173">
        <v>2700</v>
      </c>
      <c r="B422" s="170" t="s">
        <v>88</v>
      </c>
      <c r="C422" s="167">
        <v>0</v>
      </c>
      <c r="D422" s="168">
        <v>0</v>
      </c>
      <c r="E422" s="174" t="s">
        <v>385</v>
      </c>
      <c r="F422" s="175" t="s">
        <v>324</v>
      </c>
      <c r="G422" s="30"/>
      <c r="H422" s="164"/>
      <c r="I422" s="161"/>
      <c r="J422" s="19"/>
      <c r="K422" s="19"/>
      <c r="L422" s="19"/>
      <c r="M422" s="19"/>
      <c r="N422" s="19"/>
      <c r="O422" s="19"/>
      <c r="P422" s="31"/>
      <c r="Q422" s="31"/>
      <c r="R422" s="49"/>
      <c r="S422" s="31"/>
      <c r="T422" s="68"/>
      <c r="U422" s="53"/>
    </row>
    <row r="423" spans="1:21" ht="26.25" customHeight="1">
      <c r="A423" s="176"/>
      <c r="B423" s="166"/>
      <c r="C423" s="177"/>
      <c r="D423" s="144"/>
      <c r="E423" s="21" t="s">
        <v>68</v>
      </c>
      <c r="F423" s="178"/>
      <c r="G423" s="125"/>
      <c r="H423" s="126"/>
      <c r="I423" s="127"/>
      <c r="J423" s="17"/>
      <c r="K423" s="17"/>
      <c r="L423" s="17"/>
      <c r="M423" s="17"/>
      <c r="N423" s="17"/>
      <c r="O423" s="17"/>
      <c r="P423" s="22"/>
      <c r="Q423" s="22"/>
      <c r="R423" s="48"/>
      <c r="S423" s="22"/>
      <c r="T423" s="68"/>
      <c r="U423" s="51"/>
    </row>
    <row r="424" spans="1:21" ht="20.25" customHeight="1">
      <c r="A424" s="165">
        <v>2710</v>
      </c>
      <c r="B424" s="170" t="s">
        <v>88</v>
      </c>
      <c r="C424" s="167">
        <v>1</v>
      </c>
      <c r="D424" s="168">
        <v>0</v>
      </c>
      <c r="E424" s="21" t="s">
        <v>325</v>
      </c>
      <c r="F424" s="172" t="s">
        <v>326</v>
      </c>
      <c r="G424" s="27"/>
      <c r="H424" s="132"/>
      <c r="I424" s="133"/>
      <c r="J424" s="17"/>
      <c r="K424" s="17"/>
      <c r="L424" s="17"/>
      <c r="M424" s="17"/>
      <c r="N424" s="17"/>
      <c r="O424" s="17"/>
      <c r="P424" s="22"/>
      <c r="Q424" s="22"/>
      <c r="R424" s="48"/>
      <c r="S424" s="22"/>
      <c r="T424" s="70"/>
      <c r="U424" s="51"/>
    </row>
    <row r="425" spans="1:21" ht="16.5" customHeight="1">
      <c r="A425" s="165"/>
      <c r="B425" s="166"/>
      <c r="C425" s="167"/>
      <c r="D425" s="168"/>
      <c r="E425" s="21" t="s">
        <v>69</v>
      </c>
      <c r="F425" s="172"/>
      <c r="G425" s="27"/>
      <c r="H425" s="132"/>
      <c r="I425" s="133"/>
      <c r="J425" s="17"/>
      <c r="K425" s="17"/>
      <c r="L425" s="17"/>
      <c r="M425" s="17"/>
      <c r="N425" s="17"/>
      <c r="O425" s="17"/>
      <c r="P425" s="22"/>
      <c r="Q425" s="22"/>
      <c r="R425" s="48"/>
      <c r="S425" s="22"/>
      <c r="T425" s="68"/>
      <c r="U425" s="51"/>
    </row>
    <row r="426" spans="1:21" ht="342" hidden="1">
      <c r="A426" s="165">
        <v>2711</v>
      </c>
      <c r="B426" s="170" t="s">
        <v>88</v>
      </c>
      <c r="C426" s="167">
        <v>1</v>
      </c>
      <c r="D426" s="168">
        <v>1</v>
      </c>
      <c r="E426" s="21" t="s">
        <v>327</v>
      </c>
      <c r="F426" s="171" t="s">
        <v>328</v>
      </c>
      <c r="G426" s="27"/>
      <c r="H426" s="132"/>
      <c r="I426" s="133"/>
      <c r="J426" s="17"/>
      <c r="K426" s="17"/>
      <c r="L426" s="17"/>
      <c r="M426" s="17"/>
      <c r="N426" s="17"/>
      <c r="O426" s="17"/>
      <c r="P426" s="22"/>
      <c r="Q426" s="22"/>
      <c r="R426" s="48"/>
      <c r="S426" s="22"/>
      <c r="T426" s="68"/>
      <c r="U426" s="51"/>
    </row>
    <row r="427" spans="1:21" ht="20.25" customHeight="1">
      <c r="A427" s="165"/>
      <c r="B427" s="166"/>
      <c r="C427" s="167"/>
      <c r="D427" s="168"/>
      <c r="E427" s="21" t="s">
        <v>76</v>
      </c>
      <c r="F427" s="169"/>
      <c r="G427" s="27"/>
      <c r="H427" s="132"/>
      <c r="I427" s="133"/>
      <c r="J427" s="17"/>
      <c r="K427" s="17"/>
      <c r="L427" s="17"/>
      <c r="M427" s="17"/>
      <c r="N427" s="17"/>
      <c r="O427" s="17"/>
      <c r="P427" s="22"/>
      <c r="Q427" s="22"/>
      <c r="R427" s="48"/>
      <c r="S427" s="22"/>
      <c r="T427" s="68"/>
      <c r="U427" s="51"/>
    </row>
    <row r="428" spans="1:21" ht="21.75" customHeight="1">
      <c r="A428" s="165"/>
      <c r="B428" s="166"/>
      <c r="C428" s="167"/>
      <c r="D428" s="168"/>
      <c r="E428" s="21" t="s">
        <v>77</v>
      </c>
      <c r="F428" s="169"/>
      <c r="G428" s="27"/>
      <c r="H428" s="132"/>
      <c r="I428" s="133"/>
      <c r="J428" s="17"/>
      <c r="K428" s="17"/>
      <c r="L428" s="17"/>
      <c r="M428" s="17"/>
      <c r="N428" s="17"/>
      <c r="O428" s="17"/>
      <c r="P428" s="22"/>
      <c r="Q428" s="22"/>
      <c r="R428" s="48"/>
      <c r="S428" s="22"/>
      <c r="T428" s="68"/>
      <c r="U428" s="51"/>
    </row>
    <row r="429" spans="1:21" ht="19.5" customHeight="1">
      <c r="A429" s="165"/>
      <c r="B429" s="166"/>
      <c r="C429" s="167"/>
      <c r="D429" s="168"/>
      <c r="E429" s="21" t="s">
        <v>77</v>
      </c>
      <c r="F429" s="169"/>
      <c r="G429" s="27"/>
      <c r="H429" s="132"/>
      <c r="I429" s="133"/>
      <c r="J429" s="17"/>
      <c r="K429" s="17"/>
      <c r="L429" s="17"/>
      <c r="M429" s="17"/>
      <c r="N429" s="17"/>
      <c r="O429" s="17"/>
      <c r="P429" s="22"/>
      <c r="Q429" s="22"/>
      <c r="R429" s="48"/>
      <c r="S429" s="22"/>
      <c r="T429" s="68"/>
      <c r="U429" s="51"/>
    </row>
    <row r="430" spans="1:21" ht="22.5" customHeight="1">
      <c r="A430" s="165">
        <v>2712</v>
      </c>
      <c r="B430" s="170" t="s">
        <v>88</v>
      </c>
      <c r="C430" s="167">
        <v>1</v>
      </c>
      <c r="D430" s="168">
        <v>2</v>
      </c>
      <c r="E430" s="21" t="s">
        <v>329</v>
      </c>
      <c r="F430" s="171" t="s">
        <v>330</v>
      </c>
      <c r="G430" s="27"/>
      <c r="H430" s="132"/>
      <c r="I430" s="133"/>
      <c r="J430" s="17"/>
      <c r="K430" s="17"/>
      <c r="L430" s="17"/>
      <c r="M430" s="17"/>
      <c r="N430" s="17"/>
      <c r="O430" s="17"/>
      <c r="P430" s="22"/>
      <c r="Q430" s="22"/>
      <c r="R430" s="48"/>
      <c r="S430" s="22"/>
      <c r="T430" s="68"/>
      <c r="U430" s="51"/>
    </row>
    <row r="431" spans="1:22" ht="41.25" customHeight="1">
      <c r="A431" s="165"/>
      <c r="B431" s="166"/>
      <c r="C431" s="167"/>
      <c r="D431" s="168"/>
      <c r="E431" s="21" t="s">
        <v>76</v>
      </c>
      <c r="F431" s="169"/>
      <c r="G431" s="27"/>
      <c r="H431" s="132"/>
      <c r="I431" s="133"/>
      <c r="J431" s="17"/>
      <c r="K431" s="17"/>
      <c r="L431" s="17"/>
      <c r="M431" s="17"/>
      <c r="N431" s="17"/>
      <c r="O431" s="17"/>
      <c r="P431" s="22"/>
      <c r="Q431" s="22"/>
      <c r="R431" s="48"/>
      <c r="S431" s="22"/>
      <c r="T431" s="68"/>
      <c r="U431" s="51"/>
      <c r="V431" s="10"/>
    </row>
    <row r="432" spans="1:22" s="10" customFormat="1" ht="21" customHeight="1">
      <c r="A432" s="165"/>
      <c r="B432" s="166"/>
      <c r="C432" s="167"/>
      <c r="D432" s="168"/>
      <c r="E432" s="21" t="s">
        <v>77</v>
      </c>
      <c r="F432" s="169"/>
      <c r="G432" s="27"/>
      <c r="H432" s="132"/>
      <c r="I432" s="133"/>
      <c r="J432" s="17"/>
      <c r="K432" s="17"/>
      <c r="L432" s="17"/>
      <c r="M432" s="17"/>
      <c r="N432" s="17"/>
      <c r="O432" s="17"/>
      <c r="P432" s="22"/>
      <c r="Q432" s="22"/>
      <c r="R432" s="48"/>
      <c r="S432" s="22"/>
      <c r="T432" s="68"/>
      <c r="U432" s="51"/>
      <c r="V432" s="1"/>
    </row>
    <row r="433" spans="1:21" ht="24.75" customHeight="1">
      <c r="A433" s="165"/>
      <c r="B433" s="166"/>
      <c r="C433" s="167"/>
      <c r="D433" s="168"/>
      <c r="E433" s="21" t="s">
        <v>77</v>
      </c>
      <c r="F433" s="169"/>
      <c r="G433" s="27"/>
      <c r="H433" s="132"/>
      <c r="I433" s="133"/>
      <c r="J433" s="17"/>
      <c r="K433" s="17"/>
      <c r="L433" s="17"/>
      <c r="M433" s="17"/>
      <c r="N433" s="17"/>
      <c r="O433" s="17"/>
      <c r="P433" s="22"/>
      <c r="Q433" s="22"/>
      <c r="R433" s="48"/>
      <c r="S433" s="22"/>
      <c r="T433" s="68"/>
      <c r="U433" s="51"/>
    </row>
    <row r="434" spans="1:21" ht="40.5" customHeight="1">
      <c r="A434" s="165">
        <v>2713</v>
      </c>
      <c r="B434" s="170" t="s">
        <v>88</v>
      </c>
      <c r="C434" s="167">
        <v>1</v>
      </c>
      <c r="D434" s="168">
        <v>3</v>
      </c>
      <c r="E434" s="21" t="s">
        <v>64</v>
      </c>
      <c r="F434" s="171" t="s">
        <v>331</v>
      </c>
      <c r="G434" s="27"/>
      <c r="H434" s="132"/>
      <c r="I434" s="133"/>
      <c r="J434" s="17"/>
      <c r="K434" s="17"/>
      <c r="L434" s="17"/>
      <c r="M434" s="17"/>
      <c r="N434" s="17"/>
      <c r="O434" s="17"/>
      <c r="P434" s="22"/>
      <c r="Q434" s="22"/>
      <c r="R434" s="48"/>
      <c r="S434" s="22"/>
      <c r="T434" s="68"/>
      <c r="U434" s="51"/>
    </row>
    <row r="435" spans="1:21" ht="16.5" customHeight="1">
      <c r="A435" s="165"/>
      <c r="B435" s="166"/>
      <c r="C435" s="167"/>
      <c r="D435" s="168"/>
      <c r="E435" s="21" t="s">
        <v>76</v>
      </c>
      <c r="F435" s="169"/>
      <c r="G435" s="27"/>
      <c r="H435" s="132"/>
      <c r="I435" s="133"/>
      <c r="J435" s="17"/>
      <c r="K435" s="17"/>
      <c r="L435" s="17"/>
      <c r="M435" s="17"/>
      <c r="N435" s="17"/>
      <c r="O435" s="17"/>
      <c r="P435" s="22"/>
      <c r="Q435" s="22"/>
      <c r="R435" s="48"/>
      <c r="S435" s="22"/>
      <c r="T435" s="68"/>
      <c r="U435" s="51"/>
    </row>
    <row r="436" spans="1:21" ht="18" hidden="1">
      <c r="A436" s="165"/>
      <c r="B436" s="166"/>
      <c r="C436" s="167"/>
      <c r="D436" s="168"/>
      <c r="E436" s="21" t="s">
        <v>77</v>
      </c>
      <c r="F436" s="169"/>
      <c r="G436" s="27"/>
      <c r="H436" s="132"/>
      <c r="I436" s="133"/>
      <c r="J436" s="17"/>
      <c r="K436" s="17"/>
      <c r="L436" s="17"/>
      <c r="M436" s="17"/>
      <c r="N436" s="17"/>
      <c r="O436" s="17"/>
      <c r="P436" s="22"/>
      <c r="Q436" s="22"/>
      <c r="R436" s="48"/>
      <c r="S436" s="22"/>
      <c r="T436" s="68"/>
      <c r="U436" s="53"/>
    </row>
    <row r="437" spans="1:21" ht="20.25" customHeight="1">
      <c r="A437" s="165"/>
      <c r="B437" s="166"/>
      <c r="C437" s="167"/>
      <c r="D437" s="168"/>
      <c r="E437" s="21" t="s">
        <v>77</v>
      </c>
      <c r="F437" s="169"/>
      <c r="G437" s="27"/>
      <c r="H437" s="132"/>
      <c r="I437" s="133"/>
      <c r="J437" s="17"/>
      <c r="K437" s="17"/>
      <c r="L437" s="17"/>
      <c r="M437" s="17"/>
      <c r="N437" s="17"/>
      <c r="O437" s="17"/>
      <c r="P437" s="22"/>
      <c r="Q437" s="22"/>
      <c r="R437" s="48"/>
      <c r="S437" s="22"/>
      <c r="T437" s="68"/>
      <c r="U437" s="51"/>
    </row>
    <row r="438" spans="1:21" ht="18.75" customHeight="1">
      <c r="A438" s="165">
        <v>2720</v>
      </c>
      <c r="B438" s="170" t="s">
        <v>88</v>
      </c>
      <c r="C438" s="167">
        <v>2</v>
      </c>
      <c r="D438" s="168">
        <v>0</v>
      </c>
      <c r="E438" s="21" t="s">
        <v>89</v>
      </c>
      <c r="F438" s="172" t="s">
        <v>332</v>
      </c>
      <c r="G438" s="27"/>
      <c r="H438" s="132"/>
      <c r="I438" s="133"/>
      <c r="J438" s="17"/>
      <c r="K438" s="17"/>
      <c r="L438" s="17"/>
      <c r="M438" s="17"/>
      <c r="N438" s="17"/>
      <c r="O438" s="17"/>
      <c r="P438" s="22"/>
      <c r="Q438" s="22"/>
      <c r="R438" s="48"/>
      <c r="S438" s="22"/>
      <c r="T438" s="70"/>
      <c r="U438" s="51"/>
    </row>
    <row r="439" spans="1:21" ht="16.5" customHeight="1">
      <c r="A439" s="165"/>
      <c r="B439" s="166"/>
      <c r="C439" s="167"/>
      <c r="D439" s="168"/>
      <c r="E439" s="21" t="s">
        <v>69</v>
      </c>
      <c r="F439" s="172"/>
      <c r="G439" s="27"/>
      <c r="H439" s="132"/>
      <c r="I439" s="133"/>
      <c r="J439" s="17"/>
      <c r="K439" s="17"/>
      <c r="L439" s="17"/>
      <c r="M439" s="17"/>
      <c r="N439" s="17"/>
      <c r="O439" s="17"/>
      <c r="P439" s="22"/>
      <c r="Q439" s="22"/>
      <c r="R439" s="48"/>
      <c r="S439" s="22"/>
      <c r="T439" s="68"/>
      <c r="U439" s="51"/>
    </row>
    <row r="440" spans="1:21" ht="324" hidden="1">
      <c r="A440" s="165">
        <v>2721</v>
      </c>
      <c r="B440" s="170" t="s">
        <v>88</v>
      </c>
      <c r="C440" s="167">
        <v>2</v>
      </c>
      <c r="D440" s="168">
        <v>1</v>
      </c>
      <c r="E440" s="21" t="s">
        <v>333</v>
      </c>
      <c r="F440" s="171" t="s">
        <v>334</v>
      </c>
      <c r="G440" s="27"/>
      <c r="H440" s="132"/>
      <c r="I440" s="133"/>
      <c r="J440" s="17"/>
      <c r="K440" s="17"/>
      <c r="L440" s="17"/>
      <c r="M440" s="17"/>
      <c r="N440" s="17"/>
      <c r="O440" s="17"/>
      <c r="P440" s="22"/>
      <c r="Q440" s="22"/>
      <c r="R440" s="48"/>
      <c r="S440" s="22"/>
      <c r="T440" s="68"/>
      <c r="U440" s="51"/>
    </row>
    <row r="441" spans="1:21" ht="19.5" customHeight="1">
      <c r="A441" s="165"/>
      <c r="B441" s="166"/>
      <c r="C441" s="167"/>
      <c r="D441" s="168"/>
      <c r="E441" s="21" t="s">
        <v>76</v>
      </c>
      <c r="F441" s="169"/>
      <c r="G441" s="27"/>
      <c r="H441" s="132"/>
      <c r="I441" s="133"/>
      <c r="J441" s="17"/>
      <c r="K441" s="17"/>
      <c r="L441" s="17"/>
      <c r="M441" s="17"/>
      <c r="N441" s="17"/>
      <c r="O441" s="17"/>
      <c r="P441" s="22"/>
      <c r="Q441" s="22"/>
      <c r="R441" s="48"/>
      <c r="S441" s="22"/>
      <c r="T441" s="68"/>
      <c r="U441" s="51"/>
    </row>
    <row r="442" spans="1:21" ht="27.75" customHeight="1">
      <c r="A442" s="165"/>
      <c r="B442" s="166"/>
      <c r="C442" s="167"/>
      <c r="D442" s="168"/>
      <c r="E442" s="21" t="s">
        <v>77</v>
      </c>
      <c r="F442" s="169"/>
      <c r="G442" s="27"/>
      <c r="H442" s="132"/>
      <c r="I442" s="133"/>
      <c r="J442" s="17"/>
      <c r="K442" s="17"/>
      <c r="L442" s="17"/>
      <c r="M442" s="17"/>
      <c r="N442" s="17"/>
      <c r="O442" s="17"/>
      <c r="P442" s="22"/>
      <c r="Q442" s="22"/>
      <c r="R442" s="48"/>
      <c r="S442" s="22"/>
      <c r="T442" s="68"/>
      <c r="U442" s="51"/>
    </row>
    <row r="443" spans="1:21" ht="21" customHeight="1">
      <c r="A443" s="165"/>
      <c r="B443" s="166"/>
      <c r="C443" s="167"/>
      <c r="D443" s="168"/>
      <c r="E443" s="21" t="s">
        <v>77</v>
      </c>
      <c r="F443" s="169"/>
      <c r="G443" s="27"/>
      <c r="H443" s="132"/>
      <c r="I443" s="133"/>
      <c r="J443" s="17"/>
      <c r="K443" s="17"/>
      <c r="L443" s="17"/>
      <c r="M443" s="17"/>
      <c r="N443" s="17"/>
      <c r="O443" s="17"/>
      <c r="P443" s="22"/>
      <c r="Q443" s="22"/>
      <c r="R443" s="48"/>
      <c r="S443" s="22"/>
      <c r="T443" s="68"/>
      <c r="U443" s="51"/>
    </row>
    <row r="444" spans="1:21" ht="360" hidden="1">
      <c r="A444" s="165">
        <v>2722</v>
      </c>
      <c r="B444" s="170" t="s">
        <v>88</v>
      </c>
      <c r="C444" s="167">
        <v>2</v>
      </c>
      <c r="D444" s="168">
        <v>2</v>
      </c>
      <c r="E444" s="21" t="s">
        <v>335</v>
      </c>
      <c r="F444" s="171" t="s">
        <v>336</v>
      </c>
      <c r="G444" s="27"/>
      <c r="H444" s="132"/>
      <c r="I444" s="133"/>
      <c r="J444" s="17"/>
      <c r="K444" s="17"/>
      <c r="L444" s="17"/>
      <c r="M444" s="17"/>
      <c r="N444" s="17"/>
      <c r="O444" s="17"/>
      <c r="P444" s="22"/>
      <c r="Q444" s="22"/>
      <c r="R444" s="48"/>
      <c r="S444" s="22"/>
      <c r="T444" s="68"/>
      <c r="U444" s="51"/>
    </row>
    <row r="445" spans="1:21" ht="21" customHeight="1">
      <c r="A445" s="165"/>
      <c r="B445" s="166"/>
      <c r="C445" s="167"/>
      <c r="D445" s="168"/>
      <c r="E445" s="21" t="s">
        <v>76</v>
      </c>
      <c r="F445" s="169"/>
      <c r="G445" s="27"/>
      <c r="H445" s="132"/>
      <c r="I445" s="133"/>
      <c r="J445" s="17"/>
      <c r="K445" s="17"/>
      <c r="L445" s="17"/>
      <c r="M445" s="17"/>
      <c r="N445" s="17"/>
      <c r="O445" s="17"/>
      <c r="P445" s="22"/>
      <c r="Q445" s="22"/>
      <c r="R445" s="48"/>
      <c r="S445" s="22"/>
      <c r="T445" s="68"/>
      <c r="U445" s="51"/>
    </row>
    <row r="446" spans="1:21" ht="24.75" customHeight="1">
      <c r="A446" s="165"/>
      <c r="B446" s="166"/>
      <c r="C446" s="167"/>
      <c r="D446" s="168"/>
      <c r="E446" s="21" t="s">
        <v>77</v>
      </c>
      <c r="F446" s="169"/>
      <c r="G446" s="27"/>
      <c r="H446" s="132"/>
      <c r="I446" s="133"/>
      <c r="J446" s="17"/>
      <c r="K446" s="17"/>
      <c r="L446" s="17"/>
      <c r="M446" s="17"/>
      <c r="N446" s="17"/>
      <c r="O446" s="17"/>
      <c r="P446" s="22"/>
      <c r="Q446" s="22"/>
      <c r="R446" s="48"/>
      <c r="S446" s="22"/>
      <c r="T446" s="68"/>
      <c r="U446" s="51"/>
    </row>
    <row r="447" spans="1:21" ht="22.5" customHeight="1">
      <c r="A447" s="165"/>
      <c r="B447" s="166"/>
      <c r="C447" s="167"/>
      <c r="D447" s="168"/>
      <c r="E447" s="21" t="s">
        <v>77</v>
      </c>
      <c r="F447" s="169"/>
      <c r="G447" s="27"/>
      <c r="H447" s="132"/>
      <c r="I447" s="133"/>
      <c r="J447" s="17"/>
      <c r="K447" s="17"/>
      <c r="L447" s="17"/>
      <c r="M447" s="17"/>
      <c r="N447" s="17"/>
      <c r="O447" s="17"/>
      <c r="P447" s="22"/>
      <c r="Q447" s="22"/>
      <c r="R447" s="48"/>
      <c r="S447" s="22"/>
      <c r="T447" s="68"/>
      <c r="U447" s="51"/>
    </row>
    <row r="448" spans="1:21" ht="216" hidden="1">
      <c r="A448" s="165">
        <v>2723</v>
      </c>
      <c r="B448" s="170" t="s">
        <v>88</v>
      </c>
      <c r="C448" s="167">
        <v>2</v>
      </c>
      <c r="D448" s="168">
        <v>3</v>
      </c>
      <c r="E448" s="21" t="s">
        <v>65</v>
      </c>
      <c r="F448" s="171" t="s">
        <v>337</v>
      </c>
      <c r="G448" s="27"/>
      <c r="H448" s="132"/>
      <c r="I448" s="133"/>
      <c r="J448" s="17"/>
      <c r="K448" s="17"/>
      <c r="L448" s="17"/>
      <c r="M448" s="17"/>
      <c r="N448" s="17"/>
      <c r="O448" s="17"/>
      <c r="P448" s="22"/>
      <c r="Q448" s="22"/>
      <c r="R448" s="48"/>
      <c r="S448" s="22"/>
      <c r="T448" s="68"/>
      <c r="U448" s="51"/>
    </row>
    <row r="449" spans="1:22" ht="21" customHeight="1">
      <c r="A449" s="165"/>
      <c r="B449" s="166"/>
      <c r="C449" s="167"/>
      <c r="D449" s="168"/>
      <c r="E449" s="21" t="s">
        <v>76</v>
      </c>
      <c r="F449" s="169"/>
      <c r="G449" s="27"/>
      <c r="H449" s="132"/>
      <c r="I449" s="133"/>
      <c r="J449" s="17"/>
      <c r="K449" s="17"/>
      <c r="L449" s="17"/>
      <c r="M449" s="17"/>
      <c r="N449" s="17"/>
      <c r="O449" s="17"/>
      <c r="P449" s="22"/>
      <c r="Q449" s="22"/>
      <c r="R449" s="48"/>
      <c r="S449" s="22"/>
      <c r="T449" s="68"/>
      <c r="U449" s="51"/>
      <c r="V449" s="10"/>
    </row>
    <row r="450" spans="1:22" s="10" customFormat="1" ht="21" customHeight="1">
      <c r="A450" s="165"/>
      <c r="B450" s="166"/>
      <c r="C450" s="167"/>
      <c r="D450" s="168"/>
      <c r="E450" s="21" t="s">
        <v>77</v>
      </c>
      <c r="F450" s="169"/>
      <c r="G450" s="27"/>
      <c r="H450" s="132"/>
      <c r="I450" s="133"/>
      <c r="J450" s="17"/>
      <c r="K450" s="17"/>
      <c r="L450" s="17"/>
      <c r="M450" s="17"/>
      <c r="N450" s="17"/>
      <c r="O450" s="17"/>
      <c r="P450" s="22"/>
      <c r="Q450" s="22"/>
      <c r="R450" s="48"/>
      <c r="S450" s="22"/>
      <c r="T450" s="68"/>
      <c r="U450" s="51"/>
      <c r="V450" s="1"/>
    </row>
    <row r="451" spans="1:21" ht="27" customHeight="1">
      <c r="A451" s="165"/>
      <c r="B451" s="166"/>
      <c r="C451" s="167"/>
      <c r="D451" s="168"/>
      <c r="E451" s="21" t="s">
        <v>77</v>
      </c>
      <c r="F451" s="169"/>
      <c r="G451" s="27"/>
      <c r="H451" s="132"/>
      <c r="I451" s="133"/>
      <c r="J451" s="17"/>
      <c r="K451" s="17"/>
      <c r="L451" s="17"/>
      <c r="M451" s="17"/>
      <c r="N451" s="17"/>
      <c r="O451" s="17"/>
      <c r="P451" s="22"/>
      <c r="Q451" s="22"/>
      <c r="R451" s="48"/>
      <c r="S451" s="22"/>
      <c r="T451" s="68"/>
      <c r="U451" s="51"/>
    </row>
    <row r="452" spans="1:21" ht="37.5" customHeight="1">
      <c r="A452" s="165">
        <v>2724</v>
      </c>
      <c r="B452" s="170" t="s">
        <v>88</v>
      </c>
      <c r="C452" s="167">
        <v>2</v>
      </c>
      <c r="D452" s="168">
        <v>4</v>
      </c>
      <c r="E452" s="21" t="s">
        <v>338</v>
      </c>
      <c r="F452" s="171" t="s">
        <v>339</v>
      </c>
      <c r="G452" s="27"/>
      <c r="H452" s="132"/>
      <c r="I452" s="133"/>
      <c r="J452" s="17"/>
      <c r="K452" s="17"/>
      <c r="L452" s="17"/>
      <c r="M452" s="17"/>
      <c r="N452" s="17"/>
      <c r="O452" s="17"/>
      <c r="P452" s="22"/>
      <c r="Q452" s="22"/>
      <c r="R452" s="48"/>
      <c r="S452" s="22"/>
      <c r="T452" s="68"/>
      <c r="U452" s="51"/>
    </row>
    <row r="453" spans="1:21" ht="24.75" customHeight="1">
      <c r="A453" s="165"/>
      <c r="B453" s="166"/>
      <c r="C453" s="167"/>
      <c r="D453" s="168"/>
      <c r="E453" s="21" t="s">
        <v>76</v>
      </c>
      <c r="F453" s="169"/>
      <c r="G453" s="27"/>
      <c r="H453" s="132"/>
      <c r="I453" s="133"/>
      <c r="J453" s="17"/>
      <c r="K453" s="17"/>
      <c r="L453" s="17"/>
      <c r="M453" s="17"/>
      <c r="N453" s="17"/>
      <c r="O453" s="17"/>
      <c r="P453" s="22"/>
      <c r="Q453" s="22"/>
      <c r="R453" s="48"/>
      <c r="S453" s="22"/>
      <c r="T453" s="68"/>
      <c r="U453" s="51"/>
    </row>
    <row r="454" spans="1:21" ht="18" hidden="1">
      <c r="A454" s="165"/>
      <c r="B454" s="166"/>
      <c r="C454" s="167"/>
      <c r="D454" s="168"/>
      <c r="E454" s="21" t="s">
        <v>77</v>
      </c>
      <c r="F454" s="169"/>
      <c r="G454" s="27"/>
      <c r="H454" s="132"/>
      <c r="I454" s="133"/>
      <c r="J454" s="17"/>
      <c r="K454" s="17"/>
      <c r="L454" s="17"/>
      <c r="M454" s="17"/>
      <c r="N454" s="17"/>
      <c r="O454" s="17"/>
      <c r="P454" s="22"/>
      <c r="Q454" s="22"/>
      <c r="R454" s="48"/>
      <c r="S454" s="22"/>
      <c r="T454" s="68"/>
      <c r="U454" s="53"/>
    </row>
    <row r="455" spans="1:21" ht="21.75" customHeight="1">
      <c r="A455" s="165"/>
      <c r="B455" s="166"/>
      <c r="C455" s="167"/>
      <c r="D455" s="168"/>
      <c r="E455" s="21" t="s">
        <v>77</v>
      </c>
      <c r="F455" s="169"/>
      <c r="G455" s="27"/>
      <c r="H455" s="132"/>
      <c r="I455" s="133"/>
      <c r="J455" s="17"/>
      <c r="K455" s="17"/>
      <c r="L455" s="17"/>
      <c r="M455" s="17"/>
      <c r="N455" s="17"/>
      <c r="O455" s="17"/>
      <c r="P455" s="22"/>
      <c r="Q455" s="22"/>
      <c r="R455" s="48"/>
      <c r="S455" s="22"/>
      <c r="T455" s="68"/>
      <c r="U455" s="51"/>
    </row>
    <row r="456" spans="1:21" ht="21" customHeight="1">
      <c r="A456" s="165">
        <v>2730</v>
      </c>
      <c r="B456" s="170" t="s">
        <v>88</v>
      </c>
      <c r="C456" s="167">
        <v>3</v>
      </c>
      <c r="D456" s="168">
        <v>0</v>
      </c>
      <c r="E456" s="21" t="s">
        <v>340</v>
      </c>
      <c r="F456" s="172" t="s">
        <v>341</v>
      </c>
      <c r="G456" s="27"/>
      <c r="H456" s="132"/>
      <c r="I456" s="133"/>
      <c r="J456" s="17"/>
      <c r="K456" s="17"/>
      <c r="L456" s="17"/>
      <c r="M456" s="17"/>
      <c r="N456" s="17"/>
      <c r="O456" s="17"/>
      <c r="P456" s="22"/>
      <c r="Q456" s="22"/>
      <c r="R456" s="48"/>
      <c r="S456" s="22"/>
      <c r="T456" s="70"/>
      <c r="U456" s="51"/>
    </row>
    <row r="457" spans="1:21" ht="16.5" customHeight="1">
      <c r="A457" s="165"/>
      <c r="B457" s="166"/>
      <c r="C457" s="167"/>
      <c r="D457" s="168"/>
      <c r="E457" s="21" t="s">
        <v>69</v>
      </c>
      <c r="F457" s="172"/>
      <c r="G457" s="27"/>
      <c r="H457" s="132"/>
      <c r="I457" s="133"/>
      <c r="J457" s="17"/>
      <c r="K457" s="17"/>
      <c r="L457" s="17"/>
      <c r="M457" s="17"/>
      <c r="N457" s="17"/>
      <c r="O457" s="17"/>
      <c r="P457" s="22"/>
      <c r="Q457" s="22"/>
      <c r="R457" s="48"/>
      <c r="S457" s="22"/>
      <c r="T457" s="68"/>
      <c r="U457" s="51"/>
    </row>
    <row r="458" spans="1:21" ht="342" hidden="1">
      <c r="A458" s="165">
        <v>2731</v>
      </c>
      <c r="B458" s="170" t="s">
        <v>88</v>
      </c>
      <c r="C458" s="167">
        <v>3</v>
      </c>
      <c r="D458" s="168">
        <v>1</v>
      </c>
      <c r="E458" s="21" t="s">
        <v>342</v>
      </c>
      <c r="F458" s="169" t="s">
        <v>343</v>
      </c>
      <c r="G458" s="27"/>
      <c r="H458" s="132"/>
      <c r="I458" s="133"/>
      <c r="J458" s="17"/>
      <c r="K458" s="17"/>
      <c r="L458" s="17"/>
      <c r="M458" s="17"/>
      <c r="N458" s="17"/>
      <c r="O458" s="17"/>
      <c r="P458" s="22"/>
      <c r="Q458" s="22"/>
      <c r="R458" s="48"/>
      <c r="S458" s="22"/>
      <c r="T458" s="68"/>
      <c r="U458" s="51"/>
    </row>
    <row r="459" spans="1:21" ht="37.5" customHeight="1">
      <c r="A459" s="165"/>
      <c r="B459" s="166"/>
      <c r="C459" s="167"/>
      <c r="D459" s="168"/>
      <c r="E459" s="21" t="s">
        <v>76</v>
      </c>
      <c r="F459" s="169"/>
      <c r="G459" s="27"/>
      <c r="H459" s="132"/>
      <c r="I459" s="133"/>
      <c r="J459" s="17"/>
      <c r="K459" s="17"/>
      <c r="L459" s="17"/>
      <c r="M459" s="17"/>
      <c r="N459" s="17"/>
      <c r="O459" s="17"/>
      <c r="P459" s="22"/>
      <c r="Q459" s="22"/>
      <c r="R459" s="48"/>
      <c r="S459" s="22"/>
      <c r="T459" s="68"/>
      <c r="U459" s="51"/>
    </row>
    <row r="460" spans="1:21" ht="21.75" customHeight="1">
      <c r="A460" s="165"/>
      <c r="B460" s="166"/>
      <c r="C460" s="167"/>
      <c r="D460" s="168"/>
      <c r="E460" s="21" t="s">
        <v>77</v>
      </c>
      <c r="F460" s="169"/>
      <c r="G460" s="27"/>
      <c r="H460" s="132"/>
      <c r="I460" s="133"/>
      <c r="J460" s="17"/>
      <c r="K460" s="17"/>
      <c r="L460" s="17"/>
      <c r="M460" s="17"/>
      <c r="N460" s="17"/>
      <c r="O460" s="17"/>
      <c r="P460" s="22"/>
      <c r="Q460" s="22"/>
      <c r="R460" s="48"/>
      <c r="S460" s="22"/>
      <c r="T460" s="68"/>
      <c r="U460" s="51"/>
    </row>
    <row r="461" spans="1:21" ht="29.25" customHeight="1">
      <c r="A461" s="165"/>
      <c r="B461" s="166"/>
      <c r="C461" s="167"/>
      <c r="D461" s="168"/>
      <c r="E461" s="21" t="s">
        <v>77</v>
      </c>
      <c r="F461" s="169"/>
      <c r="G461" s="27"/>
      <c r="H461" s="132"/>
      <c r="I461" s="133"/>
      <c r="J461" s="17"/>
      <c r="K461" s="17"/>
      <c r="L461" s="17"/>
      <c r="M461" s="17"/>
      <c r="N461" s="17"/>
      <c r="O461" s="17"/>
      <c r="P461" s="22"/>
      <c r="Q461" s="22"/>
      <c r="R461" s="48"/>
      <c r="S461" s="22"/>
      <c r="T461" s="68"/>
      <c r="U461" s="51"/>
    </row>
    <row r="462" spans="1:21" ht="0.75" customHeight="1" hidden="1">
      <c r="A462" s="165">
        <v>2732</v>
      </c>
      <c r="B462" s="170" t="s">
        <v>88</v>
      </c>
      <c r="C462" s="167">
        <v>3</v>
      </c>
      <c r="D462" s="168">
        <v>2</v>
      </c>
      <c r="E462" s="21" t="s">
        <v>344</v>
      </c>
      <c r="F462" s="169" t="s">
        <v>345</v>
      </c>
      <c r="G462" s="27"/>
      <c r="H462" s="132"/>
      <c r="I462" s="133"/>
      <c r="J462" s="17"/>
      <c r="K462" s="17"/>
      <c r="L462" s="17"/>
      <c r="M462" s="17"/>
      <c r="N462" s="17"/>
      <c r="O462" s="17"/>
      <c r="P462" s="22"/>
      <c r="Q462" s="22"/>
      <c r="R462" s="48"/>
      <c r="S462" s="22"/>
      <c r="T462" s="68"/>
      <c r="U462" s="51"/>
    </row>
    <row r="463" spans="1:21" ht="39" customHeight="1">
      <c r="A463" s="165"/>
      <c r="B463" s="166"/>
      <c r="C463" s="167"/>
      <c r="D463" s="168"/>
      <c r="E463" s="21" t="s">
        <v>76</v>
      </c>
      <c r="F463" s="169"/>
      <c r="G463" s="27"/>
      <c r="H463" s="132"/>
      <c r="I463" s="133"/>
      <c r="J463" s="17"/>
      <c r="K463" s="17"/>
      <c r="L463" s="17"/>
      <c r="M463" s="17"/>
      <c r="N463" s="17"/>
      <c r="O463" s="17"/>
      <c r="P463" s="22"/>
      <c r="Q463" s="22"/>
      <c r="R463" s="48"/>
      <c r="S463" s="22"/>
      <c r="T463" s="68"/>
      <c r="U463" s="51"/>
    </row>
    <row r="464" spans="1:21" ht="21.75" customHeight="1">
      <c r="A464" s="165"/>
      <c r="B464" s="166"/>
      <c r="C464" s="167"/>
      <c r="D464" s="168"/>
      <c r="E464" s="21" t="s">
        <v>77</v>
      </c>
      <c r="F464" s="169"/>
      <c r="G464" s="27"/>
      <c r="H464" s="132"/>
      <c r="I464" s="133"/>
      <c r="J464" s="17"/>
      <c r="K464" s="17"/>
      <c r="L464" s="17"/>
      <c r="M464" s="17"/>
      <c r="N464" s="17"/>
      <c r="O464" s="17"/>
      <c r="P464" s="22"/>
      <c r="Q464" s="22"/>
      <c r="R464" s="48"/>
      <c r="S464" s="22"/>
      <c r="T464" s="68"/>
      <c r="U464" s="51"/>
    </row>
    <row r="465" spans="1:21" ht="27" customHeight="1">
      <c r="A465" s="165"/>
      <c r="B465" s="166"/>
      <c r="C465" s="167"/>
      <c r="D465" s="168"/>
      <c r="E465" s="21" t="s">
        <v>77</v>
      </c>
      <c r="F465" s="169"/>
      <c r="G465" s="27"/>
      <c r="H465" s="132"/>
      <c r="I465" s="133"/>
      <c r="J465" s="17"/>
      <c r="K465" s="17"/>
      <c r="L465" s="17"/>
      <c r="M465" s="17"/>
      <c r="N465" s="17"/>
      <c r="O465" s="17"/>
      <c r="P465" s="22"/>
      <c r="Q465" s="22"/>
      <c r="R465" s="48"/>
      <c r="S465" s="22"/>
      <c r="T465" s="68"/>
      <c r="U465" s="51"/>
    </row>
    <row r="466" spans="1:21" ht="409.5" hidden="1">
      <c r="A466" s="165">
        <v>2733</v>
      </c>
      <c r="B466" s="170" t="s">
        <v>88</v>
      </c>
      <c r="C466" s="167">
        <v>3</v>
      </c>
      <c r="D466" s="168">
        <v>3</v>
      </c>
      <c r="E466" s="21" t="s">
        <v>346</v>
      </c>
      <c r="F466" s="169" t="s">
        <v>347</v>
      </c>
      <c r="G466" s="27"/>
      <c r="H466" s="132"/>
      <c r="I466" s="133"/>
      <c r="J466" s="17"/>
      <c r="K466" s="17"/>
      <c r="L466" s="17"/>
      <c r="M466" s="17"/>
      <c r="N466" s="17"/>
      <c r="O466" s="17"/>
      <c r="P466" s="22"/>
      <c r="Q466" s="22"/>
      <c r="R466" s="48"/>
      <c r="S466" s="22"/>
      <c r="T466" s="68"/>
      <c r="U466" s="51"/>
    </row>
    <row r="467" spans="1:22" ht="39.75" customHeight="1">
      <c r="A467" s="165"/>
      <c r="B467" s="166"/>
      <c r="C467" s="167"/>
      <c r="D467" s="168"/>
      <c r="E467" s="21" t="s">
        <v>76</v>
      </c>
      <c r="F467" s="169"/>
      <c r="G467" s="27"/>
      <c r="H467" s="132"/>
      <c r="I467" s="133"/>
      <c r="J467" s="17"/>
      <c r="K467" s="17"/>
      <c r="L467" s="17"/>
      <c r="M467" s="17"/>
      <c r="N467" s="17"/>
      <c r="O467" s="17"/>
      <c r="P467" s="22"/>
      <c r="Q467" s="22"/>
      <c r="R467" s="48"/>
      <c r="S467" s="22"/>
      <c r="T467" s="68"/>
      <c r="U467" s="51"/>
      <c r="V467" s="10"/>
    </row>
    <row r="468" spans="1:22" s="10" customFormat="1" ht="21" customHeight="1">
      <c r="A468" s="165"/>
      <c r="B468" s="166"/>
      <c r="C468" s="167"/>
      <c r="D468" s="168"/>
      <c r="E468" s="21" t="s">
        <v>77</v>
      </c>
      <c r="F468" s="169"/>
      <c r="G468" s="27"/>
      <c r="H468" s="132"/>
      <c r="I468" s="133"/>
      <c r="J468" s="17"/>
      <c r="K468" s="17"/>
      <c r="L468" s="17"/>
      <c r="M468" s="17"/>
      <c r="N468" s="17"/>
      <c r="O468" s="17"/>
      <c r="P468" s="22"/>
      <c r="Q468" s="22"/>
      <c r="R468" s="48"/>
      <c r="S468" s="22"/>
      <c r="T468" s="68"/>
      <c r="U468" s="51"/>
      <c r="V468" s="1"/>
    </row>
    <row r="469" spans="1:21" ht="26.25" customHeight="1">
      <c r="A469" s="165"/>
      <c r="B469" s="166"/>
      <c r="C469" s="167"/>
      <c r="D469" s="168"/>
      <c r="E469" s="21" t="s">
        <v>77</v>
      </c>
      <c r="F469" s="169"/>
      <c r="G469" s="27"/>
      <c r="H469" s="132"/>
      <c r="I469" s="133"/>
      <c r="J469" s="17"/>
      <c r="K469" s="17"/>
      <c r="L469" s="17"/>
      <c r="M469" s="17"/>
      <c r="N469" s="17"/>
      <c r="O469" s="17"/>
      <c r="P469" s="22"/>
      <c r="Q469" s="22"/>
      <c r="R469" s="48"/>
      <c r="S469" s="22"/>
      <c r="T469" s="68"/>
      <c r="U469" s="51"/>
    </row>
    <row r="470" spans="1:21" ht="41.25" customHeight="1">
      <c r="A470" s="165">
        <v>2734</v>
      </c>
      <c r="B470" s="170" t="s">
        <v>88</v>
      </c>
      <c r="C470" s="167">
        <v>3</v>
      </c>
      <c r="D470" s="168">
        <v>4</v>
      </c>
      <c r="E470" s="21" t="s">
        <v>348</v>
      </c>
      <c r="F470" s="169" t="s">
        <v>349</v>
      </c>
      <c r="G470" s="27"/>
      <c r="H470" s="132"/>
      <c r="I470" s="133"/>
      <c r="J470" s="17"/>
      <c r="K470" s="17"/>
      <c r="L470" s="17"/>
      <c r="M470" s="17"/>
      <c r="N470" s="17"/>
      <c r="O470" s="17"/>
      <c r="P470" s="22"/>
      <c r="Q470" s="22"/>
      <c r="R470" s="48"/>
      <c r="S470" s="22"/>
      <c r="T470" s="68"/>
      <c r="U470" s="51"/>
    </row>
    <row r="471" spans="1:21" ht="24" customHeight="1">
      <c r="A471" s="165"/>
      <c r="B471" s="166"/>
      <c r="C471" s="167"/>
      <c r="D471" s="168"/>
      <c r="E471" s="21" t="s">
        <v>76</v>
      </c>
      <c r="F471" s="169"/>
      <c r="G471" s="27"/>
      <c r="H471" s="132"/>
      <c r="I471" s="133"/>
      <c r="J471" s="17"/>
      <c r="K471" s="17"/>
      <c r="L471" s="17"/>
      <c r="M471" s="17"/>
      <c r="N471" s="17"/>
      <c r="O471" s="17"/>
      <c r="P471" s="22"/>
      <c r="Q471" s="22"/>
      <c r="R471" s="48"/>
      <c r="S471" s="22"/>
      <c r="T471" s="68"/>
      <c r="U471" s="51"/>
    </row>
    <row r="472" spans="1:21" ht="0.75" customHeight="1">
      <c r="A472" s="165"/>
      <c r="B472" s="166"/>
      <c r="C472" s="167"/>
      <c r="D472" s="168"/>
      <c r="E472" s="21" t="s">
        <v>77</v>
      </c>
      <c r="F472" s="169"/>
      <c r="G472" s="27"/>
      <c r="H472" s="132"/>
      <c r="I472" s="133"/>
      <c r="J472" s="17"/>
      <c r="K472" s="17"/>
      <c r="L472" s="17"/>
      <c r="M472" s="17"/>
      <c r="N472" s="17"/>
      <c r="O472" s="17"/>
      <c r="P472" s="22"/>
      <c r="Q472" s="22"/>
      <c r="R472" s="48"/>
      <c r="S472" s="22"/>
      <c r="T472" s="68"/>
      <c r="U472" s="53"/>
    </row>
    <row r="473" spans="1:22" ht="39" customHeight="1">
      <c r="A473" s="165"/>
      <c r="B473" s="166"/>
      <c r="C473" s="167"/>
      <c r="D473" s="168"/>
      <c r="E473" s="21" t="s">
        <v>77</v>
      </c>
      <c r="F473" s="169"/>
      <c r="G473" s="27"/>
      <c r="H473" s="132"/>
      <c r="I473" s="133"/>
      <c r="J473" s="17"/>
      <c r="K473" s="17"/>
      <c r="L473" s="17"/>
      <c r="M473" s="17"/>
      <c r="N473" s="17"/>
      <c r="O473" s="17"/>
      <c r="P473" s="22"/>
      <c r="Q473" s="22"/>
      <c r="R473" s="48"/>
      <c r="S473" s="22"/>
      <c r="T473" s="68"/>
      <c r="U473" s="51"/>
      <c r="V473" s="10"/>
    </row>
    <row r="474" spans="1:22" s="10" customFormat="1" ht="19.5" customHeight="1">
      <c r="A474" s="165">
        <v>2740</v>
      </c>
      <c r="B474" s="170" t="s">
        <v>88</v>
      </c>
      <c r="C474" s="167">
        <v>4</v>
      </c>
      <c r="D474" s="168">
        <v>0</v>
      </c>
      <c r="E474" s="21" t="s">
        <v>350</v>
      </c>
      <c r="F474" s="172" t="s">
        <v>351</v>
      </c>
      <c r="G474" s="27"/>
      <c r="H474" s="132"/>
      <c r="I474" s="133"/>
      <c r="J474" s="17"/>
      <c r="K474" s="17"/>
      <c r="L474" s="17"/>
      <c r="M474" s="17"/>
      <c r="N474" s="17"/>
      <c r="O474" s="17"/>
      <c r="P474" s="22"/>
      <c r="Q474" s="22"/>
      <c r="R474" s="48"/>
      <c r="S474" s="22"/>
      <c r="T474" s="70"/>
      <c r="U474" s="51"/>
      <c r="V474" s="1"/>
    </row>
    <row r="475" spans="1:21" ht="25.5" customHeight="1">
      <c r="A475" s="165"/>
      <c r="B475" s="166"/>
      <c r="C475" s="167"/>
      <c r="D475" s="168"/>
      <c r="E475" s="21" t="s">
        <v>69</v>
      </c>
      <c r="F475" s="172"/>
      <c r="G475" s="27"/>
      <c r="H475" s="132"/>
      <c r="I475" s="133"/>
      <c r="J475" s="17"/>
      <c r="K475" s="17"/>
      <c r="L475" s="17"/>
      <c r="M475" s="17"/>
      <c r="N475" s="17"/>
      <c r="O475" s="17"/>
      <c r="P475" s="22"/>
      <c r="Q475" s="22"/>
      <c r="R475" s="48"/>
      <c r="S475" s="22"/>
      <c r="T475" s="68"/>
      <c r="U475" s="51"/>
    </row>
    <row r="476" spans="1:21" ht="40.5" customHeight="1">
      <c r="A476" s="165">
        <v>2741</v>
      </c>
      <c r="B476" s="170" t="s">
        <v>88</v>
      </c>
      <c r="C476" s="167">
        <v>4</v>
      </c>
      <c r="D476" s="168">
        <v>1</v>
      </c>
      <c r="E476" s="21" t="s">
        <v>350</v>
      </c>
      <c r="F476" s="171" t="s">
        <v>352</v>
      </c>
      <c r="G476" s="27"/>
      <c r="H476" s="132"/>
      <c r="I476" s="133"/>
      <c r="J476" s="17"/>
      <c r="K476" s="17"/>
      <c r="L476" s="17"/>
      <c r="M476" s="17"/>
      <c r="N476" s="17"/>
      <c r="O476" s="17"/>
      <c r="P476" s="22"/>
      <c r="Q476" s="22"/>
      <c r="R476" s="48"/>
      <c r="S476" s="22"/>
      <c r="T476" s="68"/>
      <c r="U476" s="51"/>
    </row>
    <row r="477" spans="1:21" ht="21" customHeight="1">
      <c r="A477" s="165"/>
      <c r="B477" s="166"/>
      <c r="C477" s="167"/>
      <c r="D477" s="168"/>
      <c r="E477" s="21" t="s">
        <v>76</v>
      </c>
      <c r="F477" s="169"/>
      <c r="G477" s="27"/>
      <c r="H477" s="132"/>
      <c r="I477" s="133"/>
      <c r="J477" s="17"/>
      <c r="K477" s="17"/>
      <c r="L477" s="17"/>
      <c r="M477" s="17"/>
      <c r="N477" s="17"/>
      <c r="O477" s="17"/>
      <c r="P477" s="22"/>
      <c r="Q477" s="22"/>
      <c r="R477" s="48"/>
      <c r="S477" s="22"/>
      <c r="T477" s="68"/>
      <c r="U477" s="51"/>
    </row>
    <row r="478" spans="1:21" ht="18" hidden="1">
      <c r="A478" s="165"/>
      <c r="B478" s="166"/>
      <c r="C478" s="167"/>
      <c r="D478" s="168"/>
      <c r="E478" s="21" t="s">
        <v>77</v>
      </c>
      <c r="F478" s="169"/>
      <c r="G478" s="27"/>
      <c r="H478" s="132"/>
      <c r="I478" s="133"/>
      <c r="J478" s="17"/>
      <c r="K478" s="17"/>
      <c r="L478" s="17"/>
      <c r="M478" s="17"/>
      <c r="N478" s="17"/>
      <c r="O478" s="17"/>
      <c r="P478" s="22"/>
      <c r="Q478" s="22"/>
      <c r="R478" s="48"/>
      <c r="S478" s="22"/>
      <c r="T478" s="68"/>
      <c r="U478" s="53"/>
    </row>
    <row r="479" spans="1:22" ht="36.75" customHeight="1">
      <c r="A479" s="165"/>
      <c r="B479" s="166"/>
      <c r="C479" s="167"/>
      <c r="D479" s="168"/>
      <c r="E479" s="21" t="s">
        <v>77</v>
      </c>
      <c r="F479" s="169"/>
      <c r="G479" s="27"/>
      <c r="H479" s="132"/>
      <c r="I479" s="133"/>
      <c r="J479" s="17"/>
      <c r="K479" s="17"/>
      <c r="L479" s="17"/>
      <c r="M479" s="17"/>
      <c r="N479" s="17"/>
      <c r="O479" s="17"/>
      <c r="P479" s="22"/>
      <c r="Q479" s="22"/>
      <c r="R479" s="48"/>
      <c r="S479" s="22"/>
      <c r="T479" s="68"/>
      <c r="U479" s="51"/>
      <c r="V479" s="10"/>
    </row>
    <row r="480" spans="1:22" s="10" customFormat="1" ht="22.5" customHeight="1">
      <c r="A480" s="165">
        <v>2750</v>
      </c>
      <c r="B480" s="170" t="s">
        <v>88</v>
      </c>
      <c r="C480" s="167">
        <v>5</v>
      </c>
      <c r="D480" s="168">
        <v>0</v>
      </c>
      <c r="E480" s="21" t="s">
        <v>353</v>
      </c>
      <c r="F480" s="172" t="s">
        <v>354</v>
      </c>
      <c r="G480" s="27"/>
      <c r="H480" s="132"/>
      <c r="I480" s="133"/>
      <c r="J480" s="17"/>
      <c r="K480" s="17"/>
      <c r="L480" s="17"/>
      <c r="M480" s="17"/>
      <c r="N480" s="17"/>
      <c r="O480" s="17"/>
      <c r="P480" s="22"/>
      <c r="Q480" s="22"/>
      <c r="R480" s="48"/>
      <c r="S480" s="22"/>
      <c r="T480" s="70"/>
      <c r="U480" s="51"/>
      <c r="V480" s="1"/>
    </row>
    <row r="481" spans="1:21" ht="26.25" customHeight="1">
      <c r="A481" s="165"/>
      <c r="B481" s="166"/>
      <c r="C481" s="167"/>
      <c r="D481" s="168"/>
      <c r="E481" s="21" t="s">
        <v>69</v>
      </c>
      <c r="F481" s="172"/>
      <c r="G481" s="27"/>
      <c r="H481" s="132"/>
      <c r="I481" s="133"/>
      <c r="J481" s="17"/>
      <c r="K481" s="17"/>
      <c r="L481" s="17"/>
      <c r="M481" s="17"/>
      <c r="N481" s="17"/>
      <c r="O481" s="17"/>
      <c r="P481" s="22"/>
      <c r="Q481" s="22"/>
      <c r="R481" s="48"/>
      <c r="S481" s="22"/>
      <c r="T481" s="68"/>
      <c r="U481" s="51"/>
    </row>
    <row r="482" spans="1:21" ht="29.25" customHeight="1">
      <c r="A482" s="165">
        <v>2751</v>
      </c>
      <c r="B482" s="170" t="s">
        <v>88</v>
      </c>
      <c r="C482" s="167">
        <v>5</v>
      </c>
      <c r="D482" s="168">
        <v>1</v>
      </c>
      <c r="E482" s="21" t="s">
        <v>353</v>
      </c>
      <c r="F482" s="171" t="s">
        <v>354</v>
      </c>
      <c r="G482" s="27"/>
      <c r="H482" s="132"/>
      <c r="I482" s="133"/>
      <c r="J482" s="17"/>
      <c r="K482" s="17"/>
      <c r="L482" s="17"/>
      <c r="M482" s="17"/>
      <c r="N482" s="17"/>
      <c r="O482" s="17"/>
      <c r="P482" s="22"/>
      <c r="Q482" s="22"/>
      <c r="R482" s="48"/>
      <c r="S482" s="22"/>
      <c r="T482" s="68"/>
      <c r="U482" s="51"/>
    </row>
    <row r="483" spans="1:21" ht="30" customHeight="1">
      <c r="A483" s="165"/>
      <c r="B483" s="166"/>
      <c r="C483" s="167"/>
      <c r="D483" s="168"/>
      <c r="E483" s="21" t="s">
        <v>76</v>
      </c>
      <c r="F483" s="169"/>
      <c r="G483" s="27"/>
      <c r="H483" s="132"/>
      <c r="I483" s="133"/>
      <c r="J483" s="17"/>
      <c r="K483" s="17"/>
      <c r="L483" s="17"/>
      <c r="M483" s="17"/>
      <c r="N483" s="17"/>
      <c r="O483" s="17"/>
      <c r="P483" s="22"/>
      <c r="Q483" s="22"/>
      <c r="R483" s="48"/>
      <c r="S483" s="22"/>
      <c r="T483" s="68"/>
      <c r="U483" s="51"/>
    </row>
    <row r="484" spans="1:21" ht="0.75" customHeight="1">
      <c r="A484" s="165"/>
      <c r="B484" s="166"/>
      <c r="C484" s="167"/>
      <c r="D484" s="168"/>
      <c r="E484" s="21" t="s">
        <v>77</v>
      </c>
      <c r="F484" s="169"/>
      <c r="G484" s="27"/>
      <c r="H484" s="132"/>
      <c r="I484" s="133"/>
      <c r="J484" s="17"/>
      <c r="K484" s="17"/>
      <c r="L484" s="17"/>
      <c r="M484" s="17"/>
      <c r="N484" s="17"/>
      <c r="O484" s="17"/>
      <c r="P484" s="22"/>
      <c r="Q484" s="22"/>
      <c r="R484" s="48"/>
      <c r="S484" s="22"/>
      <c r="T484" s="68"/>
      <c r="U484" s="53"/>
    </row>
    <row r="485" spans="1:21" ht="24" customHeight="1">
      <c r="A485" s="165"/>
      <c r="B485" s="166"/>
      <c r="C485" s="167"/>
      <c r="D485" s="168"/>
      <c r="E485" s="21" t="s">
        <v>77</v>
      </c>
      <c r="F485" s="169"/>
      <c r="G485" s="27"/>
      <c r="H485" s="132"/>
      <c r="I485" s="133"/>
      <c r="J485" s="17"/>
      <c r="K485" s="17"/>
      <c r="L485" s="17"/>
      <c r="M485" s="17"/>
      <c r="N485" s="17"/>
      <c r="O485" s="17"/>
      <c r="P485" s="22"/>
      <c r="Q485" s="22"/>
      <c r="R485" s="48"/>
      <c r="S485" s="22"/>
      <c r="T485" s="68"/>
      <c r="U485" s="51"/>
    </row>
    <row r="486" spans="1:21" ht="24.75" customHeight="1">
      <c r="A486" s="165">
        <v>2760</v>
      </c>
      <c r="B486" s="170" t="s">
        <v>88</v>
      </c>
      <c r="C486" s="167">
        <v>6</v>
      </c>
      <c r="D486" s="168">
        <v>0</v>
      </c>
      <c r="E486" s="21" t="s">
        <v>355</v>
      </c>
      <c r="F486" s="172" t="s">
        <v>356</v>
      </c>
      <c r="G486" s="27"/>
      <c r="H486" s="132"/>
      <c r="I486" s="133"/>
      <c r="J486" s="17"/>
      <c r="K486" s="17"/>
      <c r="L486" s="17"/>
      <c r="M486" s="17"/>
      <c r="N486" s="17"/>
      <c r="O486" s="17"/>
      <c r="P486" s="22"/>
      <c r="Q486" s="22"/>
      <c r="R486" s="48"/>
      <c r="S486" s="22"/>
      <c r="T486" s="70"/>
      <c r="U486" s="51"/>
    </row>
    <row r="487" spans="1:21" ht="16.5" customHeight="1">
      <c r="A487" s="165"/>
      <c r="B487" s="166"/>
      <c r="C487" s="167"/>
      <c r="D487" s="168"/>
      <c r="E487" s="21" t="s">
        <v>69</v>
      </c>
      <c r="F487" s="172"/>
      <c r="G487" s="27"/>
      <c r="H487" s="132"/>
      <c r="I487" s="133"/>
      <c r="J487" s="17"/>
      <c r="K487" s="17"/>
      <c r="L487" s="17"/>
      <c r="M487" s="17"/>
      <c r="N487" s="17"/>
      <c r="O487" s="17"/>
      <c r="P487" s="22"/>
      <c r="Q487" s="22"/>
      <c r="R487" s="48"/>
      <c r="S487" s="22"/>
      <c r="T487" s="68"/>
      <c r="U487" s="51"/>
    </row>
    <row r="488" spans="1:22" ht="18" hidden="1">
      <c r="A488" s="165">
        <v>2761</v>
      </c>
      <c r="B488" s="170" t="s">
        <v>88</v>
      </c>
      <c r="C488" s="167">
        <v>6</v>
      </c>
      <c r="D488" s="168">
        <v>1</v>
      </c>
      <c r="E488" s="21" t="s">
        <v>90</v>
      </c>
      <c r="F488" s="172"/>
      <c r="G488" s="27"/>
      <c r="H488" s="132"/>
      <c r="I488" s="133"/>
      <c r="J488" s="17"/>
      <c r="K488" s="17"/>
      <c r="L488" s="17"/>
      <c r="M488" s="17"/>
      <c r="N488" s="17"/>
      <c r="O488" s="17"/>
      <c r="P488" s="22"/>
      <c r="Q488" s="22"/>
      <c r="R488" s="48"/>
      <c r="S488" s="22"/>
      <c r="T488" s="67"/>
      <c r="U488" s="51"/>
      <c r="V488" s="9"/>
    </row>
    <row r="489" spans="1:22" s="9" customFormat="1" ht="42.75" customHeight="1">
      <c r="A489" s="165"/>
      <c r="B489" s="166"/>
      <c r="C489" s="167"/>
      <c r="D489" s="168"/>
      <c r="E489" s="21" t="s">
        <v>76</v>
      </c>
      <c r="F489" s="169"/>
      <c r="G489" s="27"/>
      <c r="H489" s="132"/>
      <c r="I489" s="133"/>
      <c r="J489" s="17"/>
      <c r="K489" s="17"/>
      <c r="L489" s="17"/>
      <c r="M489" s="17"/>
      <c r="N489" s="17"/>
      <c r="O489" s="17"/>
      <c r="P489" s="22"/>
      <c r="Q489" s="22"/>
      <c r="R489" s="48"/>
      <c r="S489" s="22"/>
      <c r="T489" s="67"/>
      <c r="U489" s="51"/>
      <c r="V489" s="1"/>
    </row>
    <row r="490" spans="1:21" ht="21" customHeight="1">
      <c r="A490" s="165"/>
      <c r="B490" s="166"/>
      <c r="C490" s="167"/>
      <c r="D490" s="168"/>
      <c r="E490" s="21" t="s">
        <v>77</v>
      </c>
      <c r="F490" s="169"/>
      <c r="G490" s="27"/>
      <c r="H490" s="132"/>
      <c r="I490" s="133"/>
      <c r="J490" s="17"/>
      <c r="K490" s="17"/>
      <c r="L490" s="17"/>
      <c r="M490" s="17"/>
      <c r="N490" s="17"/>
      <c r="O490" s="17"/>
      <c r="P490" s="22"/>
      <c r="Q490" s="22"/>
      <c r="R490" s="48"/>
      <c r="S490" s="22"/>
      <c r="T490" s="67"/>
      <c r="U490" s="51"/>
    </row>
    <row r="491" spans="1:22" ht="21" customHeight="1">
      <c r="A491" s="165"/>
      <c r="B491" s="166"/>
      <c r="C491" s="167"/>
      <c r="D491" s="168"/>
      <c r="E491" s="21" t="s">
        <v>77</v>
      </c>
      <c r="F491" s="169"/>
      <c r="G491" s="27"/>
      <c r="H491" s="132"/>
      <c r="I491" s="133"/>
      <c r="J491" s="17"/>
      <c r="K491" s="17"/>
      <c r="L491" s="17"/>
      <c r="M491" s="17"/>
      <c r="N491" s="17"/>
      <c r="O491" s="17"/>
      <c r="P491" s="22"/>
      <c r="Q491" s="22"/>
      <c r="R491" s="48"/>
      <c r="S491" s="22"/>
      <c r="T491" s="67"/>
      <c r="U491" s="51"/>
      <c r="V491" s="10"/>
    </row>
    <row r="492" spans="1:22" s="10" customFormat="1" ht="17.25" customHeight="1">
      <c r="A492" s="165">
        <v>2762</v>
      </c>
      <c r="B492" s="170" t="s">
        <v>88</v>
      </c>
      <c r="C492" s="167">
        <v>6</v>
      </c>
      <c r="D492" s="168">
        <v>2</v>
      </c>
      <c r="E492" s="21" t="s">
        <v>355</v>
      </c>
      <c r="F492" s="171" t="s">
        <v>357</v>
      </c>
      <c r="G492" s="27"/>
      <c r="H492" s="132"/>
      <c r="I492" s="133"/>
      <c r="J492" s="17"/>
      <c r="K492" s="17"/>
      <c r="L492" s="17"/>
      <c r="M492" s="17"/>
      <c r="N492" s="17"/>
      <c r="O492" s="17"/>
      <c r="P492" s="22"/>
      <c r="Q492" s="22"/>
      <c r="R492" s="48"/>
      <c r="S492" s="22"/>
      <c r="T492" s="67"/>
      <c r="U492" s="51"/>
      <c r="V492" s="15"/>
    </row>
    <row r="493" spans="1:22" ht="21" customHeight="1">
      <c r="A493" s="165"/>
      <c r="B493" s="166"/>
      <c r="C493" s="167"/>
      <c r="D493" s="168"/>
      <c r="E493" s="21" t="s">
        <v>76</v>
      </c>
      <c r="F493" s="169"/>
      <c r="G493" s="27"/>
      <c r="H493" s="132"/>
      <c r="I493" s="133"/>
      <c r="J493" s="17"/>
      <c r="K493" s="17"/>
      <c r="L493" s="17"/>
      <c r="M493" s="17"/>
      <c r="N493" s="17"/>
      <c r="O493" s="17"/>
      <c r="P493" s="22"/>
      <c r="Q493" s="22"/>
      <c r="R493" s="48"/>
      <c r="S493" s="22"/>
      <c r="T493" s="67"/>
      <c r="U493" s="36"/>
      <c r="V493" s="15"/>
    </row>
    <row r="494" spans="1:23" ht="36" customHeight="1">
      <c r="A494" s="165"/>
      <c r="B494" s="166"/>
      <c r="C494" s="167"/>
      <c r="D494" s="168"/>
      <c r="E494" s="21" t="s">
        <v>77</v>
      </c>
      <c r="F494" s="169"/>
      <c r="G494" s="27"/>
      <c r="H494" s="132"/>
      <c r="I494" s="133"/>
      <c r="J494" s="17"/>
      <c r="K494" s="17"/>
      <c r="L494" s="17"/>
      <c r="M494" s="17"/>
      <c r="N494" s="17"/>
      <c r="O494" s="17"/>
      <c r="P494" s="22"/>
      <c r="Q494" s="22"/>
      <c r="R494" s="48"/>
      <c r="S494" s="22"/>
      <c r="T494" s="67"/>
      <c r="U494" s="51"/>
      <c r="W494" s="60"/>
    </row>
    <row r="495" spans="1:23" ht="26.25" customHeight="1">
      <c r="A495" s="165"/>
      <c r="B495" s="166"/>
      <c r="C495" s="167"/>
      <c r="D495" s="168"/>
      <c r="E495" s="21" t="s">
        <v>77</v>
      </c>
      <c r="F495" s="169"/>
      <c r="G495" s="27"/>
      <c r="H495" s="132"/>
      <c r="I495" s="133"/>
      <c r="J495" s="17"/>
      <c r="K495" s="17"/>
      <c r="L495" s="17"/>
      <c r="M495" s="17"/>
      <c r="N495" s="17"/>
      <c r="O495" s="17"/>
      <c r="P495" s="22"/>
      <c r="Q495" s="22"/>
      <c r="R495" s="48"/>
      <c r="S495" s="22"/>
      <c r="T495" s="67"/>
      <c r="U495" s="20"/>
      <c r="W495" s="60"/>
    </row>
    <row r="496" spans="1:23" ht="20.25" customHeight="1">
      <c r="A496" s="173">
        <v>2800</v>
      </c>
      <c r="B496" s="170" t="s">
        <v>91</v>
      </c>
      <c r="C496" s="167">
        <v>0</v>
      </c>
      <c r="D496" s="168">
        <v>0</v>
      </c>
      <c r="E496" s="174" t="s">
        <v>386</v>
      </c>
      <c r="F496" s="175" t="s">
        <v>358</v>
      </c>
      <c r="G496" s="30">
        <f>G498+G508+G543+G555+G572+G578</f>
        <v>806674.3</v>
      </c>
      <c r="H496" s="30">
        <f>H498+H508+H543+H555+H572+H578</f>
        <v>780974.3</v>
      </c>
      <c r="I496" s="30">
        <f>SUM(I508)</f>
        <v>25700</v>
      </c>
      <c r="J496" s="19"/>
      <c r="K496" s="19"/>
      <c r="L496" s="19"/>
      <c r="M496" s="19"/>
      <c r="N496" s="19"/>
      <c r="O496" s="19"/>
      <c r="P496" s="20">
        <v>202818.6</v>
      </c>
      <c r="Q496" s="20">
        <f>Q498+Q508+Q543+Q555+Q572+Q578</f>
        <v>394801.60000000003</v>
      </c>
      <c r="R496" s="47">
        <f>R498+R508+R543+R555+R572+R578</f>
        <v>612240.8</v>
      </c>
      <c r="S496" s="20">
        <f>G496</f>
        <v>806674.3</v>
      </c>
      <c r="T496" s="67">
        <v>246313</v>
      </c>
      <c r="U496" s="20">
        <f>U508</f>
        <v>7868.2</v>
      </c>
      <c r="V496" s="15"/>
      <c r="W496" s="60"/>
    </row>
    <row r="497" spans="1:23" ht="36" customHeight="1">
      <c r="A497" s="176"/>
      <c r="B497" s="166"/>
      <c r="C497" s="177"/>
      <c r="D497" s="144"/>
      <c r="E497" s="21" t="s">
        <v>68</v>
      </c>
      <c r="F497" s="178"/>
      <c r="G497" s="125"/>
      <c r="H497" s="126"/>
      <c r="I497" s="127"/>
      <c r="J497" s="17"/>
      <c r="K497" s="17"/>
      <c r="L497" s="17"/>
      <c r="M497" s="17"/>
      <c r="N497" s="17"/>
      <c r="O497" s="17"/>
      <c r="P497" s="22"/>
      <c r="Q497" s="22"/>
      <c r="R497" s="48"/>
      <c r="S497" s="22"/>
      <c r="T497" s="67"/>
      <c r="U497" s="51"/>
      <c r="V497" s="15"/>
      <c r="W497" s="60"/>
    </row>
    <row r="498" spans="1:21" ht="21" customHeight="1">
      <c r="A498" s="165">
        <v>2810</v>
      </c>
      <c r="B498" s="170" t="s">
        <v>91</v>
      </c>
      <c r="C498" s="167">
        <v>1</v>
      </c>
      <c r="D498" s="168">
        <v>0</v>
      </c>
      <c r="E498" s="21" t="s">
        <v>359</v>
      </c>
      <c r="F498" s="172" t="s">
        <v>360</v>
      </c>
      <c r="G498" s="23">
        <f>+G500</f>
        <v>336544</v>
      </c>
      <c r="H498" s="23">
        <f>+H500</f>
        <v>336544</v>
      </c>
      <c r="I498" s="23" t="str">
        <f>+I500</f>
        <v>-</v>
      </c>
      <c r="J498" s="17"/>
      <c r="K498" s="17"/>
      <c r="L498" s="17"/>
      <c r="M498" s="17"/>
      <c r="N498" s="17"/>
      <c r="O498" s="17"/>
      <c r="P498" s="20">
        <f>+G498*0.25</f>
        <v>84136</v>
      </c>
      <c r="Q498" s="20">
        <f>Q500</f>
        <v>168489.2</v>
      </c>
      <c r="R498" s="47">
        <f>R500</f>
        <v>253017</v>
      </c>
      <c r="S498" s="20">
        <f>+P498*4</f>
        <v>336544</v>
      </c>
      <c r="T498" s="67">
        <v>111240.1</v>
      </c>
      <c r="U498" s="51"/>
    </row>
    <row r="499" spans="1:21" ht="18" customHeight="1">
      <c r="A499" s="165"/>
      <c r="B499" s="166"/>
      <c r="C499" s="167"/>
      <c r="D499" s="168"/>
      <c r="E499" s="21" t="s">
        <v>69</v>
      </c>
      <c r="F499" s="172"/>
      <c r="G499" s="27"/>
      <c r="H499" s="132"/>
      <c r="I499" s="133"/>
      <c r="J499" s="17"/>
      <c r="K499" s="17"/>
      <c r="L499" s="17"/>
      <c r="M499" s="17"/>
      <c r="N499" s="17"/>
      <c r="O499" s="17"/>
      <c r="P499" s="22"/>
      <c r="Q499" s="22"/>
      <c r="R499" s="48"/>
      <c r="S499" s="22"/>
      <c r="T499" s="67"/>
      <c r="U499" s="51"/>
    </row>
    <row r="500" spans="1:22" ht="18" customHeight="1">
      <c r="A500" s="165">
        <v>2811</v>
      </c>
      <c r="B500" s="170" t="s">
        <v>91</v>
      </c>
      <c r="C500" s="167">
        <v>1</v>
      </c>
      <c r="D500" s="168">
        <v>1</v>
      </c>
      <c r="E500" s="21" t="s">
        <v>359</v>
      </c>
      <c r="F500" s="171" t="s">
        <v>361</v>
      </c>
      <c r="G500" s="23">
        <f>G502+G503+G504+G505+G506</f>
        <v>336544</v>
      </c>
      <c r="H500" s="23">
        <f>H502+H504+H503+H505+H506</f>
        <v>336544</v>
      </c>
      <c r="I500" s="25" t="s">
        <v>75</v>
      </c>
      <c r="J500" s="17"/>
      <c r="K500" s="17"/>
      <c r="L500" s="17"/>
      <c r="M500" s="17"/>
      <c r="N500" s="17"/>
      <c r="O500" s="17"/>
      <c r="P500" s="20">
        <f>+G500*0.25</f>
        <v>84136</v>
      </c>
      <c r="Q500" s="20">
        <f>Q503+Q502+Q504+Q505+Q506</f>
        <v>168489.2</v>
      </c>
      <c r="R500" s="47">
        <f>R502+R503+R504+R505+R506</f>
        <v>253017</v>
      </c>
      <c r="S500" s="20">
        <f>S502+S503+S504+S505+S506</f>
        <v>336544</v>
      </c>
      <c r="T500" s="67">
        <f>T502+T504+T505+T506</f>
        <v>111240.09999999999</v>
      </c>
      <c r="U500" s="51"/>
      <c r="V500" s="10"/>
    </row>
    <row r="501" spans="1:22" s="10" customFormat="1" ht="20.25" customHeight="1">
      <c r="A501" s="165"/>
      <c r="B501" s="166"/>
      <c r="C501" s="167"/>
      <c r="D501" s="168"/>
      <c r="E501" s="21" t="s">
        <v>76</v>
      </c>
      <c r="F501" s="169"/>
      <c r="G501" s="27"/>
      <c r="H501" s="132"/>
      <c r="I501" s="133"/>
      <c r="J501" s="17"/>
      <c r="K501" s="17"/>
      <c r="L501" s="17"/>
      <c r="M501" s="17"/>
      <c r="N501" s="17"/>
      <c r="O501" s="17"/>
      <c r="P501" s="22"/>
      <c r="Q501" s="22"/>
      <c r="R501" s="48"/>
      <c r="S501" s="22"/>
      <c r="T501" s="67"/>
      <c r="U501" s="51"/>
      <c r="V501" s="15"/>
    </row>
    <row r="502" spans="1:21" ht="38.25" customHeight="1">
      <c r="A502" s="165"/>
      <c r="B502" s="166"/>
      <c r="C502" s="167"/>
      <c r="D502" s="168"/>
      <c r="E502" s="142" t="s">
        <v>474</v>
      </c>
      <c r="F502" s="169"/>
      <c r="G502" s="27">
        <v>19652.8</v>
      </c>
      <c r="H502" s="132">
        <f>+G502</f>
        <v>19652.8</v>
      </c>
      <c r="I502" s="25" t="s">
        <v>75</v>
      </c>
      <c r="J502" s="17" t="s">
        <v>113</v>
      </c>
      <c r="K502" s="17"/>
      <c r="L502" s="17"/>
      <c r="M502" s="17"/>
      <c r="N502" s="17"/>
      <c r="O502" s="17"/>
      <c r="P502" s="20">
        <f>+G502*0.25</f>
        <v>4913.2</v>
      </c>
      <c r="Q502" s="20">
        <v>8826.4</v>
      </c>
      <c r="R502" s="47">
        <v>14739.6</v>
      </c>
      <c r="S502" s="20">
        <f>+P502*4</f>
        <v>19652.8</v>
      </c>
      <c r="T502" s="67">
        <v>8539.7</v>
      </c>
      <c r="U502" s="51"/>
    </row>
    <row r="503" spans="1:21" ht="27" customHeight="1">
      <c r="A503" s="165"/>
      <c r="B503" s="166"/>
      <c r="C503" s="167"/>
      <c r="D503" s="168"/>
      <c r="E503" s="142" t="s">
        <v>475</v>
      </c>
      <c r="F503" s="169"/>
      <c r="G503" s="27">
        <v>2000</v>
      </c>
      <c r="H503" s="132">
        <v>2000</v>
      </c>
      <c r="I503" s="25"/>
      <c r="J503" s="17"/>
      <c r="K503" s="17"/>
      <c r="L503" s="17"/>
      <c r="M503" s="17"/>
      <c r="N503" s="17"/>
      <c r="O503" s="17"/>
      <c r="P503" s="20"/>
      <c r="Q503" s="20">
        <v>2000</v>
      </c>
      <c r="R503" s="47">
        <v>2000</v>
      </c>
      <c r="S503" s="20">
        <v>2000</v>
      </c>
      <c r="T503" s="67"/>
      <c r="U503" s="51"/>
    </row>
    <row r="504" spans="1:22" ht="21" customHeight="1">
      <c r="A504" s="165"/>
      <c r="B504" s="166"/>
      <c r="C504" s="167"/>
      <c r="D504" s="168"/>
      <c r="E504" s="21" t="s">
        <v>422</v>
      </c>
      <c r="F504" s="169"/>
      <c r="G504" s="27">
        <v>291040</v>
      </c>
      <c r="H504" s="132">
        <f>+G504</f>
        <v>291040</v>
      </c>
      <c r="I504" s="182" t="s">
        <v>75</v>
      </c>
      <c r="J504" s="1" t="s">
        <v>114</v>
      </c>
      <c r="P504" s="20">
        <f>+G504*0.25</f>
        <v>72760</v>
      </c>
      <c r="Q504" s="20">
        <v>145737.2</v>
      </c>
      <c r="R504" s="47">
        <v>218389</v>
      </c>
      <c r="S504" s="20">
        <f>+P504*4</f>
        <v>291040</v>
      </c>
      <c r="T504" s="67">
        <v>96899.5</v>
      </c>
      <c r="U504" s="51"/>
      <c r="V504" s="15"/>
    </row>
    <row r="505" spans="1:21" ht="21.75" customHeight="1">
      <c r="A505" s="165"/>
      <c r="B505" s="166"/>
      <c r="C505" s="167"/>
      <c r="D505" s="168"/>
      <c r="E505" s="21" t="s">
        <v>421</v>
      </c>
      <c r="F505" s="138"/>
      <c r="G505" s="27">
        <v>20030</v>
      </c>
      <c r="H505" s="132">
        <f>+G505</f>
        <v>20030</v>
      </c>
      <c r="I505" s="182" t="s">
        <v>75</v>
      </c>
      <c r="J505" s="1" t="s">
        <v>275</v>
      </c>
      <c r="P505" s="20">
        <f>+G505*0.25</f>
        <v>5007.5</v>
      </c>
      <c r="Q505" s="20">
        <f>+P505*2</f>
        <v>10015</v>
      </c>
      <c r="R505" s="47">
        <f>+P505*3</f>
        <v>15022.5</v>
      </c>
      <c r="S505" s="20">
        <f>+P505*4</f>
        <v>20030</v>
      </c>
      <c r="T505" s="67">
        <v>5650.9</v>
      </c>
      <c r="U505" s="53"/>
    </row>
    <row r="506" spans="1:21" ht="20.25" customHeight="1">
      <c r="A506" s="165"/>
      <c r="B506" s="166"/>
      <c r="C506" s="167"/>
      <c r="D506" s="168"/>
      <c r="E506" s="21" t="s">
        <v>473</v>
      </c>
      <c r="F506" s="169"/>
      <c r="G506" s="27">
        <v>3821.2</v>
      </c>
      <c r="H506" s="132">
        <v>3821.2</v>
      </c>
      <c r="I506" s="133" t="s">
        <v>414</v>
      </c>
      <c r="J506" s="17"/>
      <c r="K506" s="17"/>
      <c r="L506" s="17"/>
      <c r="M506" s="17"/>
      <c r="N506" s="17"/>
      <c r="O506" s="17"/>
      <c r="P506" s="22">
        <f>+G506*0.25</f>
        <v>955.3</v>
      </c>
      <c r="Q506" s="20">
        <f>+P506*2</f>
        <v>1910.6</v>
      </c>
      <c r="R506" s="20">
        <f>+P506*3</f>
        <v>2865.8999999999996</v>
      </c>
      <c r="S506" s="20">
        <f>+P506*4</f>
        <v>3821.2</v>
      </c>
      <c r="T506" s="67">
        <v>150</v>
      </c>
      <c r="U506" s="20"/>
    </row>
    <row r="507" spans="2:21" ht="18">
      <c r="B507" s="166"/>
      <c r="C507" s="167"/>
      <c r="D507" s="168"/>
      <c r="E507" s="21" t="s">
        <v>77</v>
      </c>
      <c r="F507" s="169"/>
      <c r="G507" s="27"/>
      <c r="H507" s="132"/>
      <c r="I507" s="133"/>
      <c r="J507" s="17"/>
      <c r="K507" s="17"/>
      <c r="L507" s="17"/>
      <c r="M507" s="17"/>
      <c r="N507" s="17"/>
      <c r="O507" s="17"/>
      <c r="P507" s="22"/>
      <c r="Q507" s="22"/>
      <c r="R507" s="48"/>
      <c r="S507" s="22"/>
      <c r="T507" s="67"/>
      <c r="U507" s="51"/>
    </row>
    <row r="508" spans="1:22" ht="19.5" customHeight="1">
      <c r="A508" s="165">
        <v>2820</v>
      </c>
      <c r="B508" s="170" t="s">
        <v>91</v>
      </c>
      <c r="C508" s="167">
        <v>2</v>
      </c>
      <c r="D508" s="168">
        <v>0</v>
      </c>
      <c r="E508" s="21" t="s">
        <v>362</v>
      </c>
      <c r="F508" s="172" t="s">
        <v>363</v>
      </c>
      <c r="G508" s="23">
        <f>+G510+G515+G520+G525+G530+G534+G538</f>
        <v>423040.30000000005</v>
      </c>
      <c r="H508" s="23">
        <f>+H510+H515+H520+H525</f>
        <v>397340.30000000005</v>
      </c>
      <c r="I508" s="23">
        <f>SUM(I538)</f>
        <v>25700</v>
      </c>
      <c r="J508" s="17"/>
      <c r="K508" s="17"/>
      <c r="L508" s="17"/>
      <c r="M508" s="17"/>
      <c r="N508" s="17"/>
      <c r="O508" s="17"/>
      <c r="P508" s="20">
        <v>110143.7</v>
      </c>
      <c r="Q508" s="20">
        <f>Q510+Q515+Q520+Q525+Q530+Q534+Q538</f>
        <v>193517.40000000002</v>
      </c>
      <c r="R508" s="47">
        <f>R510+R515+R520+R525+R530+R534+R538</f>
        <v>318856.3</v>
      </c>
      <c r="S508" s="20">
        <f>S510+S515+S520+S525+S530+S534+S538</f>
        <v>423040.30000000005</v>
      </c>
      <c r="T508" s="67">
        <f>T512+T515+T520+T538</f>
        <v>129555.70000000001</v>
      </c>
      <c r="U508" s="67">
        <f>U538</f>
        <v>7868.2</v>
      </c>
      <c r="V508" s="15"/>
    </row>
    <row r="509" spans="2:21" ht="21" customHeight="1">
      <c r="B509" s="166"/>
      <c r="C509" s="167"/>
      <c r="D509" s="168"/>
      <c r="E509" s="21" t="s">
        <v>69</v>
      </c>
      <c r="F509" s="172"/>
      <c r="G509" s="27"/>
      <c r="H509" s="132"/>
      <c r="I509" s="133"/>
      <c r="J509" s="17"/>
      <c r="K509" s="17"/>
      <c r="L509" s="17"/>
      <c r="M509" s="17"/>
      <c r="N509" s="17"/>
      <c r="O509" s="17"/>
      <c r="P509" s="22"/>
      <c r="Q509" s="22"/>
      <c r="R509" s="48"/>
      <c r="S509" s="22"/>
      <c r="T509" s="67"/>
      <c r="U509" s="51"/>
    </row>
    <row r="510" spans="1:21" ht="18.75" customHeight="1">
      <c r="A510" s="165">
        <v>2821</v>
      </c>
      <c r="B510" s="170" t="s">
        <v>91</v>
      </c>
      <c r="C510" s="167">
        <v>2</v>
      </c>
      <c r="D510" s="168">
        <v>1</v>
      </c>
      <c r="E510" s="21" t="s">
        <v>92</v>
      </c>
      <c r="F510" s="172"/>
      <c r="G510" s="23">
        <f>+G512</f>
        <v>40941.6</v>
      </c>
      <c r="H510" s="23">
        <f>+H512</f>
        <v>40941.6</v>
      </c>
      <c r="I510" s="23" t="str">
        <f>+I512</f>
        <v>-</v>
      </c>
      <c r="J510" s="17"/>
      <c r="K510" s="17"/>
      <c r="L510" s="17"/>
      <c r="M510" s="17"/>
      <c r="N510" s="17"/>
      <c r="O510" s="17"/>
      <c r="P510" s="20">
        <f>+G510*0.25</f>
        <v>10235.4</v>
      </c>
      <c r="Q510" s="20">
        <f>+P510*2</f>
        <v>20470.8</v>
      </c>
      <c r="R510" s="47">
        <f>+P510*3</f>
        <v>30706.199999999997</v>
      </c>
      <c r="S510" s="20">
        <f>+P510*4</f>
        <v>40941.6</v>
      </c>
      <c r="T510" s="67"/>
      <c r="U510" s="51"/>
    </row>
    <row r="511" spans="1:22" ht="15.75" customHeight="1">
      <c r="A511" s="165"/>
      <c r="B511" s="166"/>
      <c r="C511" s="167"/>
      <c r="D511" s="168"/>
      <c r="E511" s="21" t="s">
        <v>76</v>
      </c>
      <c r="F511" s="169"/>
      <c r="G511" s="27"/>
      <c r="H511" s="132"/>
      <c r="I511" s="133"/>
      <c r="J511" s="17"/>
      <c r="K511" s="17"/>
      <c r="L511" s="17"/>
      <c r="M511" s="17"/>
      <c r="N511" s="17"/>
      <c r="O511" s="17"/>
      <c r="P511" s="22"/>
      <c r="Q511" s="22"/>
      <c r="R511" s="48"/>
      <c r="S511" s="22"/>
      <c r="T511" s="67"/>
      <c r="U511" s="51"/>
      <c r="V511" s="15"/>
    </row>
    <row r="512" spans="1:21" ht="21" customHeight="1">
      <c r="A512" s="165"/>
      <c r="B512" s="166"/>
      <c r="C512" s="167"/>
      <c r="D512" s="168"/>
      <c r="E512" s="21" t="s">
        <v>453</v>
      </c>
      <c r="F512" s="169"/>
      <c r="G512" s="23">
        <v>40941.6</v>
      </c>
      <c r="H512" s="132">
        <f>+G512</f>
        <v>40941.6</v>
      </c>
      <c r="I512" s="25" t="s">
        <v>75</v>
      </c>
      <c r="J512" s="17"/>
      <c r="K512" s="17"/>
      <c r="L512" s="17"/>
      <c r="M512" s="17"/>
      <c r="N512" s="17"/>
      <c r="O512" s="17"/>
      <c r="P512" s="20">
        <f>+G512*0.25</f>
        <v>10235.4</v>
      </c>
      <c r="Q512" s="20">
        <f>+P512*2</f>
        <v>20470.8</v>
      </c>
      <c r="R512" s="47">
        <f>+P512*3</f>
        <v>30706.199999999997</v>
      </c>
      <c r="S512" s="20">
        <f>+P512*4</f>
        <v>40941.6</v>
      </c>
      <c r="T512" s="67">
        <v>12511.8</v>
      </c>
      <c r="U512" s="51"/>
    </row>
    <row r="513" spans="1:21" ht="16.5" customHeight="1">
      <c r="A513" s="165"/>
      <c r="B513" s="166"/>
      <c r="C513" s="167"/>
      <c r="D513" s="168"/>
      <c r="E513" s="21" t="s">
        <v>77</v>
      </c>
      <c r="F513" s="169"/>
      <c r="G513" s="27"/>
      <c r="H513" s="132"/>
      <c r="I513" s="133"/>
      <c r="J513" s="17"/>
      <c r="K513" s="17"/>
      <c r="L513" s="17"/>
      <c r="M513" s="17"/>
      <c r="N513" s="17"/>
      <c r="O513" s="17"/>
      <c r="P513" s="22"/>
      <c r="Q513" s="22"/>
      <c r="R513" s="48"/>
      <c r="S513" s="22"/>
      <c r="T513" s="67"/>
      <c r="U513" s="51"/>
    </row>
    <row r="514" spans="1:21" ht="20.25" customHeight="1">
      <c r="A514" s="165"/>
      <c r="B514" s="166"/>
      <c r="C514" s="167"/>
      <c r="D514" s="168"/>
      <c r="E514" s="21" t="s">
        <v>77</v>
      </c>
      <c r="F514" s="169"/>
      <c r="G514" s="27"/>
      <c r="H514" s="132"/>
      <c r="I514" s="133"/>
      <c r="J514" s="17"/>
      <c r="K514" s="17"/>
      <c r="L514" s="17"/>
      <c r="M514" s="17"/>
      <c r="N514" s="17"/>
      <c r="O514" s="17"/>
      <c r="P514" s="22"/>
      <c r="Q514" s="22"/>
      <c r="R514" s="48"/>
      <c r="S514" s="22"/>
      <c r="T514" s="67"/>
      <c r="U514" s="51"/>
    </row>
    <row r="515" spans="1:23" ht="23.25" customHeight="1">
      <c r="A515" s="165">
        <v>2822</v>
      </c>
      <c r="B515" s="170" t="s">
        <v>91</v>
      </c>
      <c r="C515" s="167">
        <v>2</v>
      </c>
      <c r="D515" s="168">
        <v>2</v>
      </c>
      <c r="E515" s="21" t="s">
        <v>93</v>
      </c>
      <c r="F515" s="172"/>
      <c r="G515" s="23">
        <f>+G517</f>
        <v>29548.8</v>
      </c>
      <c r="H515" s="23">
        <f>+H517</f>
        <v>29548.8</v>
      </c>
      <c r="I515" s="23" t="str">
        <f>+I517</f>
        <v>-</v>
      </c>
      <c r="J515" s="17"/>
      <c r="K515" s="17"/>
      <c r="L515" s="17"/>
      <c r="M515" s="17"/>
      <c r="N515" s="17"/>
      <c r="O515" s="17"/>
      <c r="P515" s="20">
        <f>+G515*0.25</f>
        <v>7387.2</v>
      </c>
      <c r="Q515" s="20">
        <f>Q517</f>
        <v>14774.4</v>
      </c>
      <c r="R515" s="47">
        <f>+P515*3</f>
        <v>22161.6</v>
      </c>
      <c r="S515" s="20">
        <f>+P515*4</f>
        <v>29548.8</v>
      </c>
      <c r="T515" s="67">
        <v>10203.3</v>
      </c>
      <c r="U515" s="51"/>
      <c r="W515" s="15"/>
    </row>
    <row r="516" spans="1:22" ht="13.5" customHeight="1">
      <c r="A516" s="165"/>
      <c r="B516" s="166"/>
      <c r="C516" s="167"/>
      <c r="D516" s="168"/>
      <c r="E516" s="21" t="s">
        <v>76</v>
      </c>
      <c r="F516" s="169"/>
      <c r="G516" s="27"/>
      <c r="H516" s="132"/>
      <c r="I516" s="133"/>
      <c r="J516" s="17"/>
      <c r="K516" s="17"/>
      <c r="L516" s="17"/>
      <c r="M516" s="17"/>
      <c r="N516" s="17"/>
      <c r="O516" s="17"/>
      <c r="P516" s="22"/>
      <c r="Q516" s="22"/>
      <c r="R516" s="48"/>
      <c r="S516" s="22"/>
      <c r="T516" s="67"/>
      <c r="U516" s="51"/>
      <c r="V516" s="15"/>
    </row>
    <row r="517" spans="1:23" ht="30.75" customHeight="1">
      <c r="A517" s="165"/>
      <c r="B517" s="166"/>
      <c r="C517" s="167"/>
      <c r="D517" s="168"/>
      <c r="E517" s="21" t="s">
        <v>394</v>
      </c>
      <c r="F517" s="169"/>
      <c r="G517" s="27">
        <v>29548.8</v>
      </c>
      <c r="H517" s="132">
        <f>+G517</f>
        <v>29548.8</v>
      </c>
      <c r="I517" s="25" t="s">
        <v>75</v>
      </c>
      <c r="J517" s="17"/>
      <c r="K517" s="17"/>
      <c r="L517" s="17"/>
      <c r="M517" s="17"/>
      <c r="N517" s="17"/>
      <c r="O517" s="17"/>
      <c r="P517" s="20">
        <f>+G517*0.25</f>
        <v>7387.2</v>
      </c>
      <c r="Q517" s="20">
        <v>14774.4</v>
      </c>
      <c r="R517" s="47">
        <f>+P517*3</f>
        <v>22161.6</v>
      </c>
      <c r="S517" s="20">
        <f>+P517*4</f>
        <v>29548.8</v>
      </c>
      <c r="T517" s="67">
        <v>10203.3</v>
      </c>
      <c r="U517" s="51"/>
      <c r="V517" s="15"/>
      <c r="W517" s="15"/>
    </row>
    <row r="518" spans="1:23" ht="37.5" customHeight="1">
      <c r="A518" s="165"/>
      <c r="B518" s="166"/>
      <c r="C518" s="167"/>
      <c r="D518" s="168"/>
      <c r="E518" s="21" t="s">
        <v>77</v>
      </c>
      <c r="F518" s="169"/>
      <c r="G518" s="27"/>
      <c r="H518" s="132"/>
      <c r="I518" s="133"/>
      <c r="J518" s="17"/>
      <c r="K518" s="17"/>
      <c r="L518" s="17"/>
      <c r="M518" s="17"/>
      <c r="N518" s="17"/>
      <c r="O518" s="17"/>
      <c r="P518" s="22"/>
      <c r="Q518" s="22"/>
      <c r="R518" s="48"/>
      <c r="S518" s="22"/>
      <c r="T518" s="67"/>
      <c r="U518" s="51"/>
      <c r="W518" s="15"/>
    </row>
    <row r="519" spans="1:22" ht="17.25" customHeight="1">
      <c r="A519" s="165"/>
      <c r="B519" s="166"/>
      <c r="C519" s="167"/>
      <c r="D519" s="168"/>
      <c r="E519" s="21" t="s">
        <v>77</v>
      </c>
      <c r="F519" s="169"/>
      <c r="G519" s="27"/>
      <c r="H519" s="132"/>
      <c r="I519" s="133"/>
      <c r="J519" s="17"/>
      <c r="K519" s="17"/>
      <c r="L519" s="17"/>
      <c r="M519" s="17"/>
      <c r="N519" s="17"/>
      <c r="O519" s="17"/>
      <c r="P519" s="22"/>
      <c r="Q519" s="22"/>
      <c r="R519" s="48"/>
      <c r="S519" s="22"/>
      <c r="T519" s="67"/>
      <c r="U519" s="51"/>
      <c r="V519" s="15"/>
    </row>
    <row r="520" spans="1:22" ht="17.25" customHeight="1">
      <c r="A520" s="165">
        <v>2823</v>
      </c>
      <c r="B520" s="170" t="s">
        <v>91</v>
      </c>
      <c r="C520" s="167">
        <v>2</v>
      </c>
      <c r="D520" s="168">
        <v>3</v>
      </c>
      <c r="E520" s="21" t="s">
        <v>126</v>
      </c>
      <c r="F520" s="171" t="s">
        <v>364</v>
      </c>
      <c r="G520" s="23">
        <f>G522</f>
        <v>326849.9</v>
      </c>
      <c r="H520" s="23">
        <f>+H522+H523</f>
        <v>326849.9</v>
      </c>
      <c r="I520" s="23" t="str">
        <f>+I522</f>
        <v>-</v>
      </c>
      <c r="J520" s="17"/>
      <c r="K520" s="17"/>
      <c r="L520" s="17"/>
      <c r="M520" s="17"/>
      <c r="N520" s="17"/>
      <c r="O520" s="17"/>
      <c r="P520" s="20">
        <f>+G520*0.25</f>
        <v>81712.475</v>
      </c>
      <c r="Q520" s="20">
        <f>Q522</f>
        <v>142572.2</v>
      </c>
      <c r="R520" s="47">
        <f>R522</f>
        <v>245288.5</v>
      </c>
      <c r="S520" s="20">
        <f>S522</f>
        <v>326849.9</v>
      </c>
      <c r="T520" s="67">
        <v>106840.6</v>
      </c>
      <c r="U520" s="51"/>
      <c r="V520" s="15"/>
    </row>
    <row r="521" spans="1:22" ht="21.75" customHeight="1">
      <c r="A521" s="165"/>
      <c r="B521" s="166"/>
      <c r="C521" s="167"/>
      <c r="D521" s="168"/>
      <c r="E521" s="21" t="s">
        <v>76</v>
      </c>
      <c r="F521" s="169"/>
      <c r="G521" s="27"/>
      <c r="H521" s="132"/>
      <c r="I521" s="133"/>
      <c r="J521" s="17"/>
      <c r="K521" s="17"/>
      <c r="L521" s="17"/>
      <c r="M521" s="17"/>
      <c r="N521" s="17"/>
      <c r="O521" s="17"/>
      <c r="P521" s="22" t="s">
        <v>375</v>
      </c>
      <c r="Q521" s="22"/>
      <c r="R521" s="48"/>
      <c r="S521" s="22"/>
      <c r="T521" s="67"/>
      <c r="U521" s="51"/>
      <c r="V521" s="15"/>
    </row>
    <row r="522" spans="1:22" ht="18">
      <c r="A522" s="165"/>
      <c r="B522" s="166"/>
      <c r="C522" s="167"/>
      <c r="D522" s="168"/>
      <c r="E522" s="21" t="s">
        <v>391</v>
      </c>
      <c r="F522" s="169"/>
      <c r="G522" s="27">
        <v>326849.9</v>
      </c>
      <c r="H522" s="27">
        <f>+G522</f>
        <v>326849.9</v>
      </c>
      <c r="I522" s="25" t="s">
        <v>75</v>
      </c>
      <c r="J522" s="17"/>
      <c r="K522" s="17"/>
      <c r="L522" s="17"/>
      <c r="M522" s="17"/>
      <c r="N522" s="17"/>
      <c r="O522" s="17"/>
      <c r="P522" s="20"/>
      <c r="Q522" s="20">
        <v>142572.2</v>
      </c>
      <c r="R522" s="47">
        <v>245288.5</v>
      </c>
      <c r="S522" s="20">
        <f>G522</f>
        <v>326849.9</v>
      </c>
      <c r="T522" s="67">
        <v>106840.6</v>
      </c>
      <c r="U522" s="51"/>
      <c r="V522" s="15"/>
    </row>
    <row r="523" spans="1:21" ht="26.25" customHeight="1">
      <c r="A523" s="165"/>
      <c r="B523" s="166"/>
      <c r="C523" s="167"/>
      <c r="D523" s="168"/>
      <c r="E523" s="26"/>
      <c r="F523" s="169"/>
      <c r="G523" s="183"/>
      <c r="H523" s="184"/>
      <c r="I523" s="133"/>
      <c r="J523" s="17"/>
      <c r="K523" s="17"/>
      <c r="L523" s="17"/>
      <c r="M523" s="17"/>
      <c r="N523" s="17"/>
      <c r="O523" s="17"/>
      <c r="P523" s="22"/>
      <c r="Q523" s="22"/>
      <c r="R523" s="48"/>
      <c r="S523" s="22"/>
      <c r="T523" s="67"/>
      <c r="U523" s="51"/>
    </row>
    <row r="524" spans="1:21" ht="24" customHeight="1">
      <c r="A524" s="165"/>
      <c r="B524" s="166"/>
      <c r="C524" s="167"/>
      <c r="D524" s="168"/>
      <c r="E524" s="21" t="s">
        <v>77</v>
      </c>
      <c r="F524" s="169"/>
      <c r="G524" s="183"/>
      <c r="H524" s="183"/>
      <c r="I524" s="133"/>
      <c r="J524" s="17"/>
      <c r="K524" s="17"/>
      <c r="L524" s="17"/>
      <c r="M524" s="17"/>
      <c r="N524" s="17"/>
      <c r="O524" s="17"/>
      <c r="P524" s="22"/>
      <c r="Q524" s="22"/>
      <c r="R524" s="48"/>
      <c r="S524" s="22"/>
      <c r="T524" s="67"/>
      <c r="U524" s="51"/>
    </row>
    <row r="525" spans="1:21" ht="24" customHeight="1">
      <c r="A525" s="165">
        <v>2824</v>
      </c>
      <c r="B525" s="170" t="s">
        <v>91</v>
      </c>
      <c r="C525" s="167">
        <v>2</v>
      </c>
      <c r="D525" s="168">
        <v>4</v>
      </c>
      <c r="E525" s="21" t="s">
        <v>94</v>
      </c>
      <c r="F525" s="171"/>
      <c r="G525" s="23"/>
      <c r="H525" s="23"/>
      <c r="I525" s="23" t="str">
        <f>+I527</f>
        <v>-</v>
      </c>
      <c r="J525" s="17"/>
      <c r="K525" s="17"/>
      <c r="L525" s="17"/>
      <c r="M525" s="17"/>
      <c r="N525" s="17"/>
      <c r="O525" s="17"/>
      <c r="P525" s="20"/>
      <c r="Q525" s="20"/>
      <c r="R525" s="47"/>
      <c r="S525" s="20"/>
      <c r="T525" s="67"/>
      <c r="U525" s="51"/>
    </row>
    <row r="526" spans="1:21" ht="36">
      <c r="A526" s="165"/>
      <c r="B526" s="166"/>
      <c r="C526" s="167"/>
      <c r="D526" s="168"/>
      <c r="E526" s="21" t="s">
        <v>76</v>
      </c>
      <c r="F526" s="169"/>
      <c r="G526" s="27"/>
      <c r="H526" s="132"/>
      <c r="I526" s="133"/>
      <c r="J526" s="17"/>
      <c r="K526" s="17"/>
      <c r="L526" s="17"/>
      <c r="M526" s="17"/>
      <c r="N526" s="17"/>
      <c r="O526" s="17"/>
      <c r="P526" s="22"/>
      <c r="Q526" s="22"/>
      <c r="R526" s="48"/>
      <c r="S526" s="22"/>
      <c r="T526" s="67"/>
      <c r="U526" s="51"/>
    </row>
    <row r="527" spans="1:21" ht="24" customHeight="1">
      <c r="A527" s="165"/>
      <c r="B527" s="166"/>
      <c r="C527" s="167"/>
      <c r="D527" s="168"/>
      <c r="E527" s="26"/>
      <c r="F527" s="169"/>
      <c r="G527" s="27"/>
      <c r="H527" s="132"/>
      <c r="I527" s="25" t="s">
        <v>75</v>
      </c>
      <c r="J527" s="17"/>
      <c r="K527" s="17"/>
      <c r="L527" s="17"/>
      <c r="M527" s="17"/>
      <c r="N527" s="17"/>
      <c r="O527" s="17"/>
      <c r="P527" s="20"/>
      <c r="Q527" s="20"/>
      <c r="R527" s="47"/>
      <c r="S527" s="20"/>
      <c r="T527" s="67"/>
      <c r="U527" s="51"/>
    </row>
    <row r="528" spans="1:21" ht="16.5" customHeight="1">
      <c r="A528" s="165"/>
      <c r="B528" s="166"/>
      <c r="C528" s="167"/>
      <c r="D528" s="168"/>
      <c r="E528" s="21" t="s">
        <v>77</v>
      </c>
      <c r="F528" s="169"/>
      <c r="G528" s="27"/>
      <c r="H528" s="132"/>
      <c r="I528" s="133"/>
      <c r="J528" s="17"/>
      <c r="K528" s="17"/>
      <c r="L528" s="17"/>
      <c r="M528" s="17"/>
      <c r="N528" s="17"/>
      <c r="O528" s="17"/>
      <c r="P528" s="22"/>
      <c r="Q528" s="22"/>
      <c r="R528" s="48"/>
      <c r="S528" s="22"/>
      <c r="T528" s="67"/>
      <c r="U528" s="51"/>
    </row>
    <row r="529" spans="1:21" ht="16.5" customHeight="1" hidden="1">
      <c r="A529" s="165">
        <v>2825</v>
      </c>
      <c r="B529" s="166"/>
      <c r="C529" s="167"/>
      <c r="D529" s="168"/>
      <c r="E529" s="21" t="s">
        <v>77</v>
      </c>
      <c r="F529" s="169"/>
      <c r="G529" s="27"/>
      <c r="H529" s="132"/>
      <c r="I529" s="133"/>
      <c r="J529" s="17"/>
      <c r="K529" s="17"/>
      <c r="L529" s="17"/>
      <c r="M529" s="17"/>
      <c r="N529" s="17"/>
      <c r="O529" s="17"/>
      <c r="P529" s="22"/>
      <c r="Q529" s="22"/>
      <c r="R529" s="48"/>
      <c r="S529" s="22"/>
      <c r="T529" s="67"/>
      <c r="U529" s="51"/>
    </row>
    <row r="530" spans="1:21" ht="18">
      <c r="A530" s="165">
        <v>2825</v>
      </c>
      <c r="B530" s="170" t="s">
        <v>91</v>
      </c>
      <c r="C530" s="167">
        <v>2</v>
      </c>
      <c r="D530" s="168">
        <v>5</v>
      </c>
      <c r="E530" s="21" t="s">
        <v>95</v>
      </c>
      <c r="F530" s="171"/>
      <c r="G530" s="27"/>
      <c r="H530" s="132"/>
      <c r="I530" s="133"/>
      <c r="J530" s="17"/>
      <c r="K530" s="17"/>
      <c r="L530" s="17"/>
      <c r="M530" s="17"/>
      <c r="N530" s="17"/>
      <c r="O530" s="17"/>
      <c r="P530" s="22"/>
      <c r="Q530" s="22"/>
      <c r="R530" s="48"/>
      <c r="S530" s="22"/>
      <c r="T530" s="67"/>
      <c r="U530" s="51"/>
    </row>
    <row r="531" spans="1:21" ht="37.5" customHeight="1">
      <c r="A531" s="165"/>
      <c r="B531" s="166"/>
      <c r="C531" s="167"/>
      <c r="D531" s="168"/>
      <c r="E531" s="21" t="s">
        <v>76</v>
      </c>
      <c r="F531" s="169"/>
      <c r="G531" s="27"/>
      <c r="H531" s="132"/>
      <c r="I531" s="133"/>
      <c r="J531" s="17"/>
      <c r="K531" s="17"/>
      <c r="L531" s="17"/>
      <c r="M531" s="17"/>
      <c r="N531" s="17"/>
      <c r="O531" s="17"/>
      <c r="P531" s="22"/>
      <c r="Q531" s="22"/>
      <c r="R531" s="48"/>
      <c r="S531" s="22"/>
      <c r="T531" s="67"/>
      <c r="U531" s="51"/>
    </row>
    <row r="532" spans="1:21" ht="18">
      <c r="A532" s="165"/>
      <c r="B532" s="166"/>
      <c r="C532" s="167"/>
      <c r="D532" s="168"/>
      <c r="E532" s="21" t="s">
        <v>77</v>
      </c>
      <c r="F532" s="169"/>
      <c r="G532" s="27"/>
      <c r="H532" s="132"/>
      <c r="I532" s="133"/>
      <c r="J532" s="17"/>
      <c r="K532" s="17"/>
      <c r="L532" s="17"/>
      <c r="M532" s="17"/>
      <c r="N532" s="17"/>
      <c r="O532" s="17"/>
      <c r="P532" s="22"/>
      <c r="Q532" s="22"/>
      <c r="R532" s="48"/>
      <c r="S532" s="22"/>
      <c r="T532" s="67"/>
      <c r="U532" s="51"/>
    </row>
    <row r="533" spans="1:21" ht="18">
      <c r="A533" s="165"/>
      <c r="B533" s="166"/>
      <c r="C533" s="167"/>
      <c r="D533" s="168"/>
      <c r="E533" s="21" t="s">
        <v>77</v>
      </c>
      <c r="F533" s="169"/>
      <c r="G533" s="27"/>
      <c r="H533" s="132"/>
      <c r="I533" s="133"/>
      <c r="J533" s="17"/>
      <c r="K533" s="17"/>
      <c r="L533" s="17"/>
      <c r="M533" s="17"/>
      <c r="N533" s="17"/>
      <c r="O533" s="17"/>
      <c r="P533" s="22"/>
      <c r="Q533" s="22"/>
      <c r="R533" s="48"/>
      <c r="S533" s="22"/>
      <c r="T533" s="67"/>
      <c r="U533" s="51"/>
    </row>
    <row r="534" spans="1:21" ht="18">
      <c r="A534" s="165">
        <v>2826</v>
      </c>
      <c r="B534" s="170" t="s">
        <v>91</v>
      </c>
      <c r="C534" s="167">
        <v>2</v>
      </c>
      <c r="D534" s="168">
        <v>6</v>
      </c>
      <c r="E534" s="21" t="s">
        <v>96</v>
      </c>
      <c r="F534" s="171"/>
      <c r="G534" s="27"/>
      <c r="H534" s="132"/>
      <c r="I534" s="133"/>
      <c r="J534" s="17"/>
      <c r="K534" s="17"/>
      <c r="L534" s="17"/>
      <c r="M534" s="17"/>
      <c r="N534" s="17"/>
      <c r="O534" s="17"/>
      <c r="P534" s="22"/>
      <c r="Q534" s="22"/>
      <c r="R534" s="48"/>
      <c r="S534" s="22"/>
      <c r="T534" s="67"/>
      <c r="U534" s="51"/>
    </row>
    <row r="535" spans="1:22" ht="19.5" customHeight="1">
      <c r="A535" s="165"/>
      <c r="B535" s="166"/>
      <c r="C535" s="167"/>
      <c r="D535" s="168"/>
      <c r="E535" s="21" t="s">
        <v>76</v>
      </c>
      <c r="F535" s="169"/>
      <c r="G535" s="27"/>
      <c r="H535" s="132"/>
      <c r="I535" s="133"/>
      <c r="J535" s="17"/>
      <c r="K535" s="17"/>
      <c r="L535" s="17"/>
      <c r="M535" s="17"/>
      <c r="N535" s="17"/>
      <c r="O535" s="17"/>
      <c r="P535" s="22"/>
      <c r="Q535" s="22"/>
      <c r="R535" s="48"/>
      <c r="S535" s="22"/>
      <c r="T535" s="67"/>
      <c r="U535" s="51"/>
      <c r="V535" s="10"/>
    </row>
    <row r="536" spans="1:22" s="10" customFormat="1" ht="21" customHeight="1">
      <c r="A536" s="165"/>
      <c r="B536" s="166"/>
      <c r="C536" s="167"/>
      <c r="D536" s="168"/>
      <c r="E536" s="21" t="s">
        <v>77</v>
      </c>
      <c r="F536" s="169"/>
      <c r="G536" s="27"/>
      <c r="H536" s="132"/>
      <c r="I536" s="133"/>
      <c r="J536" s="17"/>
      <c r="K536" s="17"/>
      <c r="L536" s="17"/>
      <c r="M536" s="17"/>
      <c r="N536" s="17"/>
      <c r="O536" s="17"/>
      <c r="P536" s="22"/>
      <c r="Q536" s="22"/>
      <c r="R536" s="48"/>
      <c r="S536" s="22"/>
      <c r="T536" s="67"/>
      <c r="U536" s="23"/>
      <c r="V536" s="1"/>
    </row>
    <row r="537" spans="1:21" ht="24.75" customHeight="1">
      <c r="A537" s="165"/>
      <c r="B537" s="166"/>
      <c r="C537" s="167"/>
      <c r="D537" s="168"/>
      <c r="E537" s="21" t="s">
        <v>77</v>
      </c>
      <c r="F537" s="169"/>
      <c r="G537" s="27"/>
      <c r="H537" s="132"/>
      <c r="I537" s="133"/>
      <c r="J537" s="17"/>
      <c r="K537" s="17"/>
      <c r="L537" s="17"/>
      <c r="M537" s="17"/>
      <c r="N537" s="17"/>
      <c r="O537" s="17"/>
      <c r="P537" s="22"/>
      <c r="Q537" s="22"/>
      <c r="R537" s="48"/>
      <c r="S537" s="22"/>
      <c r="T537" s="67"/>
      <c r="U537" s="51"/>
    </row>
    <row r="538" spans="1:21" ht="40.5" customHeight="1">
      <c r="A538" s="165">
        <v>2827</v>
      </c>
      <c r="B538" s="170" t="s">
        <v>91</v>
      </c>
      <c r="C538" s="167">
        <v>2</v>
      </c>
      <c r="D538" s="168">
        <v>7</v>
      </c>
      <c r="E538" s="21" t="s">
        <v>97</v>
      </c>
      <c r="F538" s="171"/>
      <c r="G538" s="23">
        <f>SUM(G540:G542)</f>
        <v>25700</v>
      </c>
      <c r="H538" s="23" t="str">
        <f>+H540</f>
        <v>-</v>
      </c>
      <c r="I538" s="23">
        <f>SUM(I539:I542)</f>
        <v>25700</v>
      </c>
      <c r="J538" s="17"/>
      <c r="K538" s="17"/>
      <c r="L538" s="17"/>
      <c r="M538" s="17"/>
      <c r="N538" s="17"/>
      <c r="O538" s="17"/>
      <c r="P538" s="20">
        <f>SUM(P540:P542)</f>
        <v>10700</v>
      </c>
      <c r="Q538" s="23">
        <f>SUM(Q540:Q542)</f>
        <v>15700</v>
      </c>
      <c r="R538" s="47">
        <f>SUM(R540:R542)</f>
        <v>20700</v>
      </c>
      <c r="S538" s="20">
        <f>S540+S541+S542</f>
        <v>25700</v>
      </c>
      <c r="T538" s="67"/>
      <c r="U538" s="20">
        <f>U540+U542</f>
        <v>7868.2</v>
      </c>
    </row>
    <row r="539" spans="1:21" ht="22.5" customHeight="1">
      <c r="A539" s="165"/>
      <c r="B539" s="166"/>
      <c r="C539" s="167"/>
      <c r="D539" s="168"/>
      <c r="E539" s="21" t="s">
        <v>76</v>
      </c>
      <c r="F539" s="169"/>
      <c r="G539" s="27"/>
      <c r="H539" s="132"/>
      <c r="I539" s="133"/>
      <c r="J539" s="17"/>
      <c r="K539" s="17"/>
      <c r="L539" s="17"/>
      <c r="M539" s="17"/>
      <c r="N539" s="17"/>
      <c r="O539" s="17"/>
      <c r="P539" s="22"/>
      <c r="Q539" s="22"/>
      <c r="R539" s="48"/>
      <c r="S539" s="22"/>
      <c r="T539" s="67"/>
      <c r="U539" s="51"/>
    </row>
    <row r="540" spans="1:21" ht="21" customHeight="1">
      <c r="A540" s="165"/>
      <c r="B540" s="166"/>
      <c r="C540" s="167"/>
      <c r="D540" s="168"/>
      <c r="E540" s="26" t="s">
        <v>399</v>
      </c>
      <c r="F540" s="169"/>
      <c r="G540" s="27">
        <v>18850</v>
      </c>
      <c r="H540" s="24" t="s">
        <v>75</v>
      </c>
      <c r="I540" s="25">
        <f>+G540</f>
        <v>18850</v>
      </c>
      <c r="J540" s="17"/>
      <c r="K540" s="17"/>
      <c r="L540" s="17"/>
      <c r="M540" s="17"/>
      <c r="N540" s="17"/>
      <c r="O540" s="17"/>
      <c r="P540" s="20">
        <f>+G540*0.25</f>
        <v>4712.5</v>
      </c>
      <c r="Q540" s="20">
        <f>+P540*2</f>
        <v>9425</v>
      </c>
      <c r="R540" s="47">
        <f>+P540*3</f>
        <v>14137.5</v>
      </c>
      <c r="S540" s="20">
        <f>+P540*4</f>
        <v>18850</v>
      </c>
      <c r="T540" s="67"/>
      <c r="U540" s="20">
        <v>3540</v>
      </c>
    </row>
    <row r="541" spans="1:21" ht="24.75" customHeight="1">
      <c r="A541" s="165"/>
      <c r="B541" s="166"/>
      <c r="C541" s="167"/>
      <c r="D541" s="185"/>
      <c r="E541" s="26" t="s">
        <v>400</v>
      </c>
      <c r="F541" s="169"/>
      <c r="G541" s="27">
        <v>1150</v>
      </c>
      <c r="H541" s="24" t="s">
        <v>75</v>
      </c>
      <c r="I541" s="25">
        <f>+G541</f>
        <v>1150</v>
      </c>
      <c r="J541" s="17"/>
      <c r="K541" s="17"/>
      <c r="L541" s="17"/>
      <c r="M541" s="17"/>
      <c r="N541" s="17"/>
      <c r="O541" s="17"/>
      <c r="P541" s="20">
        <f>+G541*0.25</f>
        <v>287.5</v>
      </c>
      <c r="Q541" s="20">
        <f>+P541*2</f>
        <v>575</v>
      </c>
      <c r="R541" s="47">
        <f>+P541*3</f>
        <v>862.5</v>
      </c>
      <c r="S541" s="20">
        <f>+P541*4</f>
        <v>1150</v>
      </c>
      <c r="T541" s="67"/>
      <c r="U541" s="51"/>
    </row>
    <row r="542" spans="1:21" ht="28.5" customHeight="1">
      <c r="A542" s="165"/>
      <c r="B542" s="166"/>
      <c r="C542" s="167"/>
      <c r="D542" s="26"/>
      <c r="E542" s="26" t="s">
        <v>487</v>
      </c>
      <c r="F542" s="169"/>
      <c r="G542" s="20">
        <v>5700</v>
      </c>
      <c r="H542" s="20"/>
      <c r="I542" s="20">
        <v>5700</v>
      </c>
      <c r="J542" s="17"/>
      <c r="K542" s="17"/>
      <c r="L542" s="17"/>
      <c r="M542" s="17"/>
      <c r="N542" s="17"/>
      <c r="O542" s="17"/>
      <c r="P542" s="22">
        <v>5700</v>
      </c>
      <c r="Q542" s="20">
        <v>5700</v>
      </c>
      <c r="R542" s="20">
        <v>5700</v>
      </c>
      <c r="S542" s="20">
        <v>5700</v>
      </c>
      <c r="T542" s="67"/>
      <c r="U542" s="20">
        <v>4328.2</v>
      </c>
    </row>
    <row r="543" spans="1:21" ht="21.75" customHeight="1">
      <c r="A543" s="165">
        <v>2830</v>
      </c>
      <c r="B543" s="170" t="s">
        <v>91</v>
      </c>
      <c r="C543" s="167">
        <v>3</v>
      </c>
      <c r="D543" s="168">
        <v>0</v>
      </c>
      <c r="E543" s="21" t="s">
        <v>365</v>
      </c>
      <c r="F543" s="171" t="s">
        <v>366</v>
      </c>
      <c r="G543" s="27"/>
      <c r="H543" s="132"/>
      <c r="I543" s="133"/>
      <c r="J543" s="17"/>
      <c r="K543" s="17"/>
      <c r="L543" s="17"/>
      <c r="M543" s="17"/>
      <c r="N543" s="17"/>
      <c r="O543" s="17"/>
      <c r="P543" s="22"/>
      <c r="Q543" s="22"/>
      <c r="R543" s="48"/>
      <c r="S543" s="22"/>
      <c r="T543" s="67"/>
      <c r="U543" s="51"/>
    </row>
    <row r="544" spans="1:21" ht="23.25" customHeight="1">
      <c r="A544" s="165"/>
      <c r="B544" s="166"/>
      <c r="C544" s="167"/>
      <c r="D544" s="168"/>
      <c r="E544" s="21" t="s">
        <v>69</v>
      </c>
      <c r="F544" s="172"/>
      <c r="G544" s="27"/>
      <c r="H544" s="132"/>
      <c r="I544" s="133"/>
      <c r="J544" s="17"/>
      <c r="K544" s="17"/>
      <c r="L544" s="17"/>
      <c r="M544" s="17"/>
      <c r="N544" s="17"/>
      <c r="O544" s="17"/>
      <c r="P544" s="22"/>
      <c r="Q544" s="22"/>
      <c r="R544" s="48"/>
      <c r="S544" s="22"/>
      <c r="T544" s="67"/>
      <c r="U544" s="51"/>
    </row>
    <row r="545" spans="1:21" ht="21.75" customHeight="1">
      <c r="A545" s="165">
        <v>2831</v>
      </c>
      <c r="B545" s="170" t="s">
        <v>91</v>
      </c>
      <c r="C545" s="167">
        <v>3</v>
      </c>
      <c r="D545" s="168">
        <v>1</v>
      </c>
      <c r="E545" s="21" t="s">
        <v>127</v>
      </c>
      <c r="F545" s="171"/>
      <c r="G545" s="27"/>
      <c r="H545" s="132"/>
      <c r="I545" s="133"/>
      <c r="J545" s="17"/>
      <c r="K545" s="17"/>
      <c r="L545" s="17"/>
      <c r="M545" s="17"/>
      <c r="N545" s="17"/>
      <c r="O545" s="17"/>
      <c r="P545" s="22"/>
      <c r="Q545" s="22"/>
      <c r="R545" s="48"/>
      <c r="S545" s="22"/>
      <c r="T545" s="67"/>
      <c r="U545" s="51"/>
    </row>
    <row r="546" spans="1:21" ht="36.75" customHeight="1">
      <c r="A546" s="165"/>
      <c r="B546" s="166"/>
      <c r="C546" s="167"/>
      <c r="D546" s="168"/>
      <c r="E546" s="21" t="s">
        <v>76</v>
      </c>
      <c r="F546" s="169"/>
      <c r="G546" s="27"/>
      <c r="H546" s="132"/>
      <c r="I546" s="133"/>
      <c r="J546" s="17"/>
      <c r="K546" s="17"/>
      <c r="L546" s="17"/>
      <c r="M546" s="17"/>
      <c r="N546" s="17"/>
      <c r="O546" s="17"/>
      <c r="P546" s="22"/>
      <c r="Q546" s="22"/>
      <c r="R546" s="48"/>
      <c r="S546" s="22"/>
      <c r="T546" s="67"/>
      <c r="U546" s="51"/>
    </row>
    <row r="547" spans="1:21" ht="21" customHeight="1">
      <c r="A547" s="165"/>
      <c r="B547" s="166"/>
      <c r="C547" s="167"/>
      <c r="D547" s="168"/>
      <c r="E547" s="21" t="s">
        <v>77</v>
      </c>
      <c r="F547" s="169"/>
      <c r="G547" s="27"/>
      <c r="H547" s="132"/>
      <c r="I547" s="133"/>
      <c r="J547" s="17"/>
      <c r="K547" s="17"/>
      <c r="L547" s="17"/>
      <c r="M547" s="17"/>
      <c r="N547" s="17"/>
      <c r="O547" s="17"/>
      <c r="P547" s="22"/>
      <c r="Q547" s="22"/>
      <c r="R547" s="48"/>
      <c r="S547" s="22"/>
      <c r="T547" s="67"/>
      <c r="U547" s="51"/>
    </row>
    <row r="548" spans="1:21" ht="18" hidden="1">
      <c r="A548" s="165">
        <v>2832</v>
      </c>
      <c r="B548" s="166"/>
      <c r="C548" s="167"/>
      <c r="D548" s="168"/>
      <c r="E548" s="21" t="s">
        <v>77</v>
      </c>
      <c r="F548" s="169"/>
      <c r="G548" s="27"/>
      <c r="H548" s="132"/>
      <c r="I548" s="133"/>
      <c r="J548" s="17"/>
      <c r="K548" s="17"/>
      <c r="L548" s="17"/>
      <c r="M548" s="17"/>
      <c r="N548" s="17"/>
      <c r="O548" s="17"/>
      <c r="P548" s="22"/>
      <c r="Q548" s="22"/>
      <c r="R548" s="48"/>
      <c r="S548" s="22"/>
      <c r="T548" s="67"/>
      <c r="U548" s="51"/>
    </row>
    <row r="549" spans="1:22" ht="25.5" customHeight="1">
      <c r="A549" s="165"/>
      <c r="B549" s="170" t="s">
        <v>91</v>
      </c>
      <c r="C549" s="167">
        <v>3</v>
      </c>
      <c r="D549" s="168">
        <v>2</v>
      </c>
      <c r="E549" s="21" t="s">
        <v>131</v>
      </c>
      <c r="F549" s="171"/>
      <c r="G549" s="27"/>
      <c r="H549" s="132"/>
      <c r="I549" s="133"/>
      <c r="J549" s="17"/>
      <c r="K549" s="17"/>
      <c r="L549" s="17"/>
      <c r="M549" s="17"/>
      <c r="N549" s="17"/>
      <c r="O549" s="17"/>
      <c r="P549" s="22"/>
      <c r="Q549" s="22"/>
      <c r="R549" s="48"/>
      <c r="S549" s="22"/>
      <c r="T549" s="67"/>
      <c r="U549" s="51"/>
      <c r="V549" s="10"/>
    </row>
    <row r="550" spans="1:22" s="10" customFormat="1" ht="19.5" customHeight="1">
      <c r="A550" s="165"/>
      <c r="B550" s="166"/>
      <c r="C550" s="167"/>
      <c r="D550" s="168"/>
      <c r="E550" s="21" t="s">
        <v>76</v>
      </c>
      <c r="F550" s="169"/>
      <c r="G550" s="27"/>
      <c r="H550" s="132"/>
      <c r="I550" s="133"/>
      <c r="J550" s="17"/>
      <c r="K550" s="17"/>
      <c r="L550" s="17"/>
      <c r="M550" s="17"/>
      <c r="N550" s="17"/>
      <c r="O550" s="17"/>
      <c r="P550" s="22"/>
      <c r="Q550" s="22"/>
      <c r="R550" s="48"/>
      <c r="S550" s="22"/>
      <c r="T550" s="67"/>
      <c r="U550" s="51"/>
      <c r="V550" s="1"/>
    </row>
    <row r="551" spans="1:21" ht="23.25" customHeight="1">
      <c r="A551" s="165"/>
      <c r="B551" s="166"/>
      <c r="C551" s="167"/>
      <c r="D551" s="168"/>
      <c r="E551" s="21" t="s">
        <v>77</v>
      </c>
      <c r="F551" s="169"/>
      <c r="G551" s="27"/>
      <c r="H551" s="132"/>
      <c r="I551" s="133"/>
      <c r="J551" s="17"/>
      <c r="K551" s="17"/>
      <c r="L551" s="17"/>
      <c r="M551" s="17"/>
      <c r="N551" s="17"/>
      <c r="O551" s="17"/>
      <c r="P551" s="22"/>
      <c r="Q551" s="22"/>
      <c r="R551" s="48"/>
      <c r="S551" s="22"/>
      <c r="T551" s="67"/>
      <c r="U551" s="51"/>
    </row>
    <row r="552" spans="1:21" ht="23.25" customHeight="1">
      <c r="A552" s="165"/>
      <c r="B552" s="166"/>
      <c r="C552" s="167"/>
      <c r="D552" s="168"/>
      <c r="E552" s="21" t="s">
        <v>77</v>
      </c>
      <c r="F552" s="169"/>
      <c r="G552" s="27"/>
      <c r="H552" s="132"/>
      <c r="I552" s="133"/>
      <c r="J552" s="17"/>
      <c r="K552" s="17"/>
      <c r="L552" s="17"/>
      <c r="M552" s="17"/>
      <c r="N552" s="17"/>
      <c r="O552" s="17"/>
      <c r="P552" s="22"/>
      <c r="Q552" s="22"/>
      <c r="R552" s="48"/>
      <c r="S552" s="22"/>
      <c r="T552" s="67"/>
      <c r="U552" s="51"/>
    </row>
    <row r="553" spans="1:21" ht="16.5" customHeight="1">
      <c r="A553" s="165">
        <v>2833</v>
      </c>
      <c r="B553" s="170" t="s">
        <v>91</v>
      </c>
      <c r="C553" s="167">
        <v>3</v>
      </c>
      <c r="D553" s="168">
        <v>3</v>
      </c>
      <c r="E553" s="21" t="s">
        <v>132</v>
      </c>
      <c r="F553" s="171" t="s">
        <v>367</v>
      </c>
      <c r="G553" s="27"/>
      <c r="H553" s="132"/>
      <c r="I553" s="133"/>
      <c r="J553" s="17"/>
      <c r="K553" s="17"/>
      <c r="L553" s="17"/>
      <c r="M553" s="17"/>
      <c r="N553" s="17"/>
      <c r="O553" s="17"/>
      <c r="P553" s="22"/>
      <c r="Q553" s="22"/>
      <c r="R553" s="48"/>
      <c r="S553" s="22"/>
      <c r="T553" s="67"/>
      <c r="U553" s="51"/>
    </row>
    <row r="554" spans="1:21" ht="21.75" customHeight="1">
      <c r="A554" s="165"/>
      <c r="B554" s="166"/>
      <c r="C554" s="167"/>
      <c r="D554" s="168"/>
      <c r="E554" s="21" t="s">
        <v>76</v>
      </c>
      <c r="F554" s="169"/>
      <c r="G554" s="27"/>
      <c r="H554" s="132"/>
      <c r="I554" s="133"/>
      <c r="J554" s="17"/>
      <c r="K554" s="17"/>
      <c r="L554" s="17"/>
      <c r="M554" s="17"/>
      <c r="N554" s="17"/>
      <c r="O554" s="17"/>
      <c r="P554" s="22"/>
      <c r="Q554" s="22"/>
      <c r="R554" s="48"/>
      <c r="S554" s="22"/>
      <c r="T554" s="67"/>
      <c r="U554" s="53"/>
    </row>
    <row r="555" spans="1:21" ht="20.25" customHeight="1">
      <c r="A555" s="165">
        <v>2840</v>
      </c>
      <c r="B555" s="166" t="s">
        <v>460</v>
      </c>
      <c r="C555" s="167">
        <v>4</v>
      </c>
      <c r="D555" s="168">
        <v>0</v>
      </c>
      <c r="E555" s="21" t="s">
        <v>77</v>
      </c>
      <c r="F555" s="169"/>
      <c r="G555" s="23">
        <f>G559+G563+G568</f>
        <v>5000</v>
      </c>
      <c r="H555" s="23">
        <f>H559+H563+H568</f>
        <v>5000</v>
      </c>
      <c r="I555" s="23"/>
      <c r="J555" s="23"/>
      <c r="K555" s="23"/>
      <c r="L555" s="23"/>
      <c r="M555" s="23"/>
      <c r="N555" s="23"/>
      <c r="O555" s="23"/>
      <c r="P555" s="23"/>
      <c r="Q555" s="23">
        <f>Q559+Q563+Q568</f>
        <v>2500</v>
      </c>
      <c r="R555" s="23">
        <f>R559+R563+R568</f>
        <v>3750</v>
      </c>
      <c r="S555" s="23">
        <f>S559+S563+S568</f>
        <v>5000</v>
      </c>
      <c r="T555" s="72"/>
      <c r="U555" s="51"/>
    </row>
    <row r="556" spans="2:21" ht="24" customHeight="1">
      <c r="B556" s="166"/>
      <c r="C556" s="167"/>
      <c r="D556" s="168"/>
      <c r="E556" s="21" t="s">
        <v>77</v>
      </c>
      <c r="F556" s="169"/>
      <c r="G556" s="23"/>
      <c r="H556" s="132"/>
      <c r="I556" s="133"/>
      <c r="J556" s="17"/>
      <c r="K556" s="17"/>
      <c r="L556" s="17"/>
      <c r="M556" s="17"/>
      <c r="N556" s="17"/>
      <c r="O556" s="17"/>
      <c r="P556" s="22"/>
      <c r="Q556" s="22"/>
      <c r="R556" s="48"/>
      <c r="S556" s="22"/>
      <c r="T556" s="67"/>
      <c r="U556" s="51"/>
    </row>
    <row r="557" spans="1:21" ht="30" customHeight="1">
      <c r="A557" s="165">
        <v>2841</v>
      </c>
      <c r="B557" s="170" t="s">
        <v>460</v>
      </c>
      <c r="C557" s="167">
        <v>4</v>
      </c>
      <c r="D557" s="168">
        <v>1</v>
      </c>
      <c r="E557" s="21" t="s">
        <v>133</v>
      </c>
      <c r="F557" s="171" t="s">
        <v>368</v>
      </c>
      <c r="G557" s="23"/>
      <c r="H557" s="23"/>
      <c r="I557" s="23"/>
      <c r="J557" s="27"/>
      <c r="K557" s="27"/>
      <c r="L557" s="27"/>
      <c r="M557" s="27"/>
      <c r="N557" s="27"/>
      <c r="O557" s="27"/>
      <c r="P557" s="23"/>
      <c r="Q557" s="23"/>
      <c r="R557" s="54"/>
      <c r="S557" s="29"/>
      <c r="T557" s="67"/>
      <c r="U557" s="51"/>
    </row>
    <row r="558" spans="2:21" ht="18">
      <c r="B558" s="166"/>
      <c r="C558" s="167"/>
      <c r="D558" s="168"/>
      <c r="E558" s="21" t="s">
        <v>69</v>
      </c>
      <c r="F558" s="172"/>
      <c r="G558" s="27"/>
      <c r="H558" s="132"/>
      <c r="I558" s="25"/>
      <c r="J558" s="17"/>
      <c r="K558" s="17"/>
      <c r="L558" s="17"/>
      <c r="M558" s="17"/>
      <c r="N558" s="17"/>
      <c r="O558" s="17"/>
      <c r="P558" s="22"/>
      <c r="Q558" s="22"/>
      <c r="R558" s="48"/>
      <c r="S558" s="22"/>
      <c r="T558" s="67"/>
      <c r="U558" s="51"/>
    </row>
    <row r="559" spans="1:21" ht="0.75" customHeight="1">
      <c r="A559" s="165"/>
      <c r="B559" s="170" t="s">
        <v>91</v>
      </c>
      <c r="C559" s="167">
        <v>4</v>
      </c>
      <c r="D559" s="168">
        <v>1</v>
      </c>
      <c r="E559" s="21" t="s">
        <v>134</v>
      </c>
      <c r="F559" s="171"/>
      <c r="G559" s="27"/>
      <c r="H559" s="132"/>
      <c r="I559" s="25"/>
      <c r="J559" s="17"/>
      <c r="K559" s="17"/>
      <c r="L559" s="17"/>
      <c r="M559" s="17"/>
      <c r="N559" s="17"/>
      <c r="O559" s="17"/>
      <c r="P559" s="22"/>
      <c r="Q559" s="22"/>
      <c r="R559" s="48"/>
      <c r="S559" s="22"/>
      <c r="T559" s="67"/>
      <c r="U559" s="51"/>
    </row>
    <row r="560" spans="1:21" ht="22.5" customHeight="1">
      <c r="A560" s="165"/>
      <c r="B560" s="166"/>
      <c r="C560" s="167"/>
      <c r="D560" s="168"/>
      <c r="E560" s="21" t="s">
        <v>76</v>
      </c>
      <c r="F560" s="169"/>
      <c r="G560" s="27"/>
      <c r="H560" s="132"/>
      <c r="I560" s="25"/>
      <c r="J560" s="17"/>
      <c r="K560" s="17"/>
      <c r="L560" s="17"/>
      <c r="M560" s="17"/>
      <c r="N560" s="17"/>
      <c r="O560" s="17"/>
      <c r="P560" s="22"/>
      <c r="Q560" s="22"/>
      <c r="R560" s="48"/>
      <c r="S560" s="22"/>
      <c r="T560" s="67"/>
      <c r="U560" s="51"/>
    </row>
    <row r="561" spans="1:21" ht="38.25" customHeight="1">
      <c r="A561" s="165"/>
      <c r="B561" s="166"/>
      <c r="C561" s="167"/>
      <c r="D561" s="168"/>
      <c r="E561" s="21" t="s">
        <v>77</v>
      </c>
      <c r="F561" s="169"/>
      <c r="G561" s="27"/>
      <c r="H561" s="132"/>
      <c r="I561" s="25"/>
      <c r="J561" s="17"/>
      <c r="K561" s="17"/>
      <c r="L561" s="17"/>
      <c r="M561" s="17"/>
      <c r="N561" s="17"/>
      <c r="O561" s="17"/>
      <c r="P561" s="22"/>
      <c r="Q561" s="22"/>
      <c r="R561" s="48"/>
      <c r="S561" s="22"/>
      <c r="T561" s="67"/>
      <c r="U561" s="51"/>
    </row>
    <row r="562" spans="1:21" ht="29.25" customHeight="1">
      <c r="A562" s="165"/>
      <c r="B562" s="166"/>
      <c r="C562" s="167"/>
      <c r="D562" s="168"/>
      <c r="E562" s="21" t="s">
        <v>77</v>
      </c>
      <c r="F562" s="169"/>
      <c r="G562" s="27"/>
      <c r="H562" s="132"/>
      <c r="I562" s="25"/>
      <c r="J562" s="17"/>
      <c r="K562" s="17"/>
      <c r="L562" s="17"/>
      <c r="M562" s="17"/>
      <c r="N562" s="17"/>
      <c r="O562" s="17"/>
      <c r="P562" s="22"/>
      <c r="Q562" s="22"/>
      <c r="R562" s="48"/>
      <c r="S562" s="22"/>
      <c r="T562" s="67"/>
      <c r="U562" s="51"/>
    </row>
    <row r="563" spans="1:21" ht="26.25" customHeight="1">
      <c r="A563" s="165">
        <v>2842</v>
      </c>
      <c r="B563" s="170" t="s">
        <v>91</v>
      </c>
      <c r="C563" s="167">
        <v>4</v>
      </c>
      <c r="D563" s="168">
        <v>2</v>
      </c>
      <c r="E563" s="21" t="s">
        <v>461</v>
      </c>
      <c r="F563" s="171"/>
      <c r="G563" s="27">
        <f>SUM(G565)</f>
        <v>5000</v>
      </c>
      <c r="H563" s="132">
        <f>+G563</f>
        <v>5000</v>
      </c>
      <c r="I563" s="25" t="s">
        <v>75</v>
      </c>
      <c r="J563" s="17"/>
      <c r="K563" s="17"/>
      <c r="L563" s="17"/>
      <c r="M563" s="17"/>
      <c r="N563" s="17"/>
      <c r="O563" s="17"/>
      <c r="P563" s="20">
        <f>+G563*0.25</f>
        <v>1250</v>
      </c>
      <c r="Q563" s="20">
        <f>+P563*2</f>
        <v>2500</v>
      </c>
      <c r="R563" s="47">
        <f>+P563*3</f>
        <v>3750</v>
      </c>
      <c r="S563" s="20">
        <f>+P563*4</f>
        <v>5000</v>
      </c>
      <c r="T563" s="67">
        <v>1380</v>
      </c>
      <c r="U563" s="51"/>
    </row>
    <row r="564" spans="1:22" ht="40.5" customHeight="1">
      <c r="A564" s="165"/>
      <c r="B564" s="166"/>
      <c r="C564" s="167"/>
      <c r="D564" s="168"/>
      <c r="E564" s="21" t="s">
        <v>76</v>
      </c>
      <c r="F564" s="169"/>
      <c r="G564" s="27"/>
      <c r="H564" s="132"/>
      <c r="I564" s="25"/>
      <c r="J564" s="17"/>
      <c r="K564" s="17"/>
      <c r="L564" s="17"/>
      <c r="M564" s="17"/>
      <c r="N564" s="17"/>
      <c r="O564" s="17"/>
      <c r="P564" s="22"/>
      <c r="Q564" s="22"/>
      <c r="R564" s="48"/>
      <c r="S564" s="22"/>
      <c r="T564" s="67"/>
      <c r="U564" s="51"/>
      <c r="V564" s="10"/>
    </row>
    <row r="565" spans="1:22" s="10" customFormat="1" ht="19.5" customHeight="1">
      <c r="A565" s="3"/>
      <c r="B565" s="166"/>
      <c r="C565" s="167"/>
      <c r="D565" s="168"/>
      <c r="E565" s="21" t="s">
        <v>454</v>
      </c>
      <c r="F565" s="169"/>
      <c r="G565" s="27">
        <v>5000</v>
      </c>
      <c r="H565" s="132">
        <f>+G565</f>
        <v>5000</v>
      </c>
      <c r="I565" s="25" t="s">
        <v>75</v>
      </c>
      <c r="J565" s="17"/>
      <c r="K565" s="17"/>
      <c r="L565" s="17"/>
      <c r="M565" s="17"/>
      <c r="N565" s="17"/>
      <c r="O565" s="17"/>
      <c r="P565" s="20">
        <f>+G565*0.25</f>
        <v>1250</v>
      </c>
      <c r="Q565" s="20">
        <f>+P565*2</f>
        <v>2500</v>
      </c>
      <c r="R565" s="47">
        <f>+P565*3</f>
        <v>3750</v>
      </c>
      <c r="S565" s="20">
        <f>+P565*4</f>
        <v>5000</v>
      </c>
      <c r="T565" s="67">
        <v>1380</v>
      </c>
      <c r="U565" s="51"/>
      <c r="V565" s="1"/>
    </row>
    <row r="566" spans="2:21" ht="27.75" customHeight="1">
      <c r="B566" s="166"/>
      <c r="C566" s="167"/>
      <c r="D566" s="168"/>
      <c r="E566" s="21" t="s">
        <v>77</v>
      </c>
      <c r="F566" s="169"/>
      <c r="G566" s="27"/>
      <c r="H566" s="132"/>
      <c r="I566" s="133"/>
      <c r="J566" s="17"/>
      <c r="K566" s="17"/>
      <c r="L566" s="17"/>
      <c r="M566" s="17"/>
      <c r="N566" s="17"/>
      <c r="O566" s="17"/>
      <c r="P566" s="22"/>
      <c r="Q566" s="22"/>
      <c r="R566" s="48"/>
      <c r="S566" s="22"/>
      <c r="T566" s="67"/>
      <c r="U566" s="51"/>
    </row>
    <row r="567" spans="1:21" ht="21.75" customHeight="1">
      <c r="A567" s="165"/>
      <c r="B567" s="166"/>
      <c r="C567" s="167"/>
      <c r="D567" s="168"/>
      <c r="E567" s="21" t="s">
        <v>77</v>
      </c>
      <c r="F567" s="169"/>
      <c r="G567" s="27"/>
      <c r="H567" s="132"/>
      <c r="I567" s="133"/>
      <c r="J567" s="17"/>
      <c r="K567" s="17"/>
      <c r="L567" s="17"/>
      <c r="M567" s="17"/>
      <c r="N567" s="17"/>
      <c r="O567" s="17"/>
      <c r="P567" s="22"/>
      <c r="Q567" s="22"/>
      <c r="R567" s="48"/>
      <c r="S567" s="22"/>
      <c r="T567" s="67"/>
      <c r="U567" s="51"/>
    </row>
    <row r="568" spans="1:21" ht="39.75" customHeight="1">
      <c r="A568" s="165">
        <v>2843</v>
      </c>
      <c r="B568" s="170" t="s">
        <v>91</v>
      </c>
      <c r="C568" s="167">
        <v>4</v>
      </c>
      <c r="D568" s="168">
        <v>3</v>
      </c>
      <c r="E568" s="21" t="s">
        <v>133</v>
      </c>
      <c r="F568" s="171" t="s">
        <v>369</v>
      </c>
      <c r="G568" s="27"/>
      <c r="H568" s="132"/>
      <c r="I568" s="133"/>
      <c r="J568" s="17"/>
      <c r="K568" s="17"/>
      <c r="L568" s="17"/>
      <c r="M568" s="17"/>
      <c r="N568" s="17"/>
      <c r="O568" s="17"/>
      <c r="P568" s="22"/>
      <c r="Q568" s="22"/>
      <c r="R568" s="48"/>
      <c r="S568" s="22"/>
      <c r="T568" s="67"/>
      <c r="U568" s="51"/>
    </row>
    <row r="569" spans="2:21" ht="21" customHeight="1">
      <c r="B569" s="166"/>
      <c r="C569" s="167"/>
      <c r="D569" s="168"/>
      <c r="E569" s="21" t="s">
        <v>76</v>
      </c>
      <c r="F569" s="169"/>
      <c r="G569" s="27"/>
      <c r="H569" s="132"/>
      <c r="I569" s="133"/>
      <c r="J569" s="17"/>
      <c r="K569" s="17"/>
      <c r="L569" s="17"/>
      <c r="M569" s="17"/>
      <c r="N569" s="17"/>
      <c r="O569" s="17"/>
      <c r="P569" s="22"/>
      <c r="Q569" s="22"/>
      <c r="R569" s="48"/>
      <c r="S569" s="22"/>
      <c r="T569" s="67"/>
      <c r="U569" s="53"/>
    </row>
    <row r="570" spans="1:22" ht="36" customHeight="1">
      <c r="A570" s="165"/>
      <c r="B570" s="166"/>
      <c r="C570" s="167"/>
      <c r="D570" s="168"/>
      <c r="E570" s="21" t="s">
        <v>77</v>
      </c>
      <c r="F570" s="169"/>
      <c r="G570" s="27"/>
      <c r="H570" s="132"/>
      <c r="I570" s="133"/>
      <c r="J570" s="17"/>
      <c r="K570" s="17"/>
      <c r="L570" s="17"/>
      <c r="M570" s="17"/>
      <c r="N570" s="17"/>
      <c r="O570" s="17"/>
      <c r="P570" s="22"/>
      <c r="Q570" s="22"/>
      <c r="R570" s="48"/>
      <c r="S570" s="22"/>
      <c r="T570" s="67"/>
      <c r="U570" s="51"/>
      <c r="V570" s="10"/>
    </row>
    <row r="571" spans="1:22" s="10" customFormat="1" ht="18" customHeight="1">
      <c r="A571" s="165"/>
      <c r="B571" s="166"/>
      <c r="C571" s="167"/>
      <c r="D571" s="168"/>
      <c r="E571" s="21" t="s">
        <v>77</v>
      </c>
      <c r="F571" s="169"/>
      <c r="G571" s="27"/>
      <c r="H571" s="132"/>
      <c r="I571" s="133"/>
      <c r="J571" s="17"/>
      <c r="K571" s="17"/>
      <c r="L571" s="17"/>
      <c r="M571" s="17"/>
      <c r="N571" s="17"/>
      <c r="O571" s="17"/>
      <c r="P571" s="22"/>
      <c r="Q571" s="22"/>
      <c r="R571" s="48"/>
      <c r="S571" s="22"/>
      <c r="T571" s="67"/>
      <c r="U571" s="51"/>
      <c r="V571" s="1"/>
    </row>
    <row r="572" spans="1:21" ht="23.25" customHeight="1">
      <c r="A572" s="165">
        <v>2850</v>
      </c>
      <c r="B572" s="170" t="s">
        <v>91</v>
      </c>
      <c r="C572" s="167">
        <v>5</v>
      </c>
      <c r="D572" s="168">
        <v>0</v>
      </c>
      <c r="E572" s="186" t="s">
        <v>370</v>
      </c>
      <c r="F572" s="171" t="s">
        <v>371</v>
      </c>
      <c r="G572" s="27"/>
      <c r="H572" s="132"/>
      <c r="I572" s="133"/>
      <c r="J572" s="17"/>
      <c r="K572" s="17"/>
      <c r="L572" s="17"/>
      <c r="M572" s="17"/>
      <c r="N572" s="17"/>
      <c r="O572" s="17"/>
      <c r="P572" s="22"/>
      <c r="Q572" s="22"/>
      <c r="R572" s="48"/>
      <c r="S572" s="22"/>
      <c r="T572" s="67"/>
      <c r="U572" s="51"/>
    </row>
    <row r="573" spans="1:21" ht="37.5" customHeight="1">
      <c r="A573" s="165"/>
      <c r="B573" s="166"/>
      <c r="C573" s="167"/>
      <c r="D573" s="168"/>
      <c r="E573" s="21" t="s">
        <v>69</v>
      </c>
      <c r="F573" s="172"/>
      <c r="G573" s="27"/>
      <c r="H573" s="132"/>
      <c r="I573" s="133"/>
      <c r="J573" s="17"/>
      <c r="K573" s="17"/>
      <c r="L573" s="17"/>
      <c r="M573" s="17"/>
      <c r="N573" s="17"/>
      <c r="O573" s="17"/>
      <c r="P573" s="22"/>
      <c r="Q573" s="22"/>
      <c r="R573" s="48"/>
      <c r="S573" s="22"/>
      <c r="T573" s="67"/>
      <c r="U573" s="51"/>
    </row>
    <row r="574" spans="1:21" ht="21" customHeight="1">
      <c r="A574" s="165">
        <v>2851</v>
      </c>
      <c r="B574" s="170" t="s">
        <v>91</v>
      </c>
      <c r="C574" s="167">
        <v>5</v>
      </c>
      <c r="D574" s="168">
        <v>1</v>
      </c>
      <c r="E574" s="186" t="s">
        <v>370</v>
      </c>
      <c r="F574" s="171" t="s">
        <v>372</v>
      </c>
      <c r="G574" s="27"/>
      <c r="H574" s="132"/>
      <c r="I574" s="133"/>
      <c r="J574" s="17"/>
      <c r="K574" s="17"/>
      <c r="L574" s="17"/>
      <c r="M574" s="17"/>
      <c r="N574" s="17"/>
      <c r="O574" s="17"/>
      <c r="P574" s="22"/>
      <c r="Q574" s="22"/>
      <c r="R574" s="48"/>
      <c r="S574" s="22"/>
      <c r="T574" s="67"/>
      <c r="U574" s="51"/>
    </row>
    <row r="575" spans="1:21" ht="18" customHeight="1">
      <c r="A575" s="165"/>
      <c r="B575" s="166"/>
      <c r="C575" s="167"/>
      <c r="D575" s="168"/>
      <c r="E575" s="21" t="s">
        <v>76</v>
      </c>
      <c r="F575" s="169"/>
      <c r="G575" s="27"/>
      <c r="H575" s="132"/>
      <c r="I575" s="133"/>
      <c r="J575" s="17"/>
      <c r="K575" s="17"/>
      <c r="L575" s="17"/>
      <c r="M575" s="17"/>
      <c r="N575" s="17"/>
      <c r="O575" s="17"/>
      <c r="P575" s="22"/>
      <c r="Q575" s="22"/>
      <c r="R575" s="48"/>
      <c r="S575" s="22"/>
      <c r="T575" s="67"/>
      <c r="U575" s="53"/>
    </row>
    <row r="576" spans="1:21" ht="19.5" customHeight="1">
      <c r="A576" s="165"/>
      <c r="B576" s="166"/>
      <c r="C576" s="167"/>
      <c r="D576" s="168"/>
      <c r="E576" s="21" t="s">
        <v>77</v>
      </c>
      <c r="F576" s="169"/>
      <c r="G576" s="27"/>
      <c r="H576" s="132"/>
      <c r="I576" s="133"/>
      <c r="J576" s="17"/>
      <c r="K576" s="17"/>
      <c r="L576" s="17"/>
      <c r="M576" s="17"/>
      <c r="N576" s="17"/>
      <c r="O576" s="17"/>
      <c r="P576" s="22"/>
      <c r="Q576" s="22"/>
      <c r="R576" s="48"/>
      <c r="S576" s="22"/>
      <c r="T576" s="67"/>
      <c r="U576" s="51"/>
    </row>
    <row r="577" spans="1:21" ht="42.75" customHeight="1">
      <c r="A577" s="165"/>
      <c r="B577" s="166"/>
      <c r="C577" s="167"/>
      <c r="D577" s="168"/>
      <c r="E577" s="21" t="s">
        <v>77</v>
      </c>
      <c r="F577" s="169"/>
      <c r="G577" s="27"/>
      <c r="H577" s="132"/>
      <c r="I577" s="133"/>
      <c r="J577" s="17"/>
      <c r="K577" s="17"/>
      <c r="L577" s="17"/>
      <c r="M577" s="17"/>
      <c r="N577" s="17"/>
      <c r="O577" s="17"/>
      <c r="P577" s="22"/>
      <c r="Q577" s="22"/>
      <c r="R577" s="48"/>
      <c r="S577" s="22"/>
      <c r="T577" s="67"/>
      <c r="U577" s="51"/>
    </row>
    <row r="578" spans="1:22" ht="28.5" customHeight="1">
      <c r="A578" s="165">
        <v>2860</v>
      </c>
      <c r="B578" s="170" t="s">
        <v>91</v>
      </c>
      <c r="C578" s="167">
        <v>6</v>
      </c>
      <c r="D578" s="168">
        <v>0</v>
      </c>
      <c r="E578" s="186" t="s">
        <v>373</v>
      </c>
      <c r="F578" s="171" t="s">
        <v>0</v>
      </c>
      <c r="G578" s="27">
        <f>G580</f>
        <v>42090</v>
      </c>
      <c r="H578" s="27">
        <f>H580</f>
        <v>42090</v>
      </c>
      <c r="I578" s="23"/>
      <c r="J578" s="17"/>
      <c r="K578" s="17"/>
      <c r="L578" s="17"/>
      <c r="M578" s="17"/>
      <c r="N578" s="17"/>
      <c r="O578" s="17"/>
      <c r="P578" s="20">
        <f>+G578*0.25</f>
        <v>10522.5</v>
      </c>
      <c r="Q578" s="20">
        <f>Q582+Q583+Q584+Q585+Q586</f>
        <v>30295</v>
      </c>
      <c r="R578" s="47">
        <f>R580</f>
        <v>36617.5</v>
      </c>
      <c r="S578" s="20">
        <f>+P578*4</f>
        <v>42090</v>
      </c>
      <c r="T578" s="67">
        <f>T582+T584+T586</f>
        <v>4137.099999999999</v>
      </c>
      <c r="U578" s="51"/>
      <c r="V578" s="9"/>
    </row>
    <row r="579" spans="1:22" s="9" customFormat="1" ht="23.25" customHeight="1">
      <c r="A579" s="165"/>
      <c r="B579" s="166"/>
      <c r="C579" s="167"/>
      <c r="D579" s="168"/>
      <c r="E579" s="21" t="s">
        <v>69</v>
      </c>
      <c r="F579" s="172"/>
      <c r="G579" s="27"/>
      <c r="H579" s="132"/>
      <c r="I579" s="133"/>
      <c r="J579" s="17"/>
      <c r="K579" s="17"/>
      <c r="L579" s="17"/>
      <c r="M579" s="17"/>
      <c r="N579" s="17"/>
      <c r="O579" s="17"/>
      <c r="P579" s="22"/>
      <c r="Q579" s="22"/>
      <c r="R579" s="48"/>
      <c r="S579" s="22"/>
      <c r="T579" s="67"/>
      <c r="U579" s="51"/>
      <c r="V579" s="1"/>
    </row>
    <row r="580" spans="1:21" ht="23.25" customHeight="1">
      <c r="A580" s="165">
        <v>2861</v>
      </c>
      <c r="B580" s="170" t="s">
        <v>91</v>
      </c>
      <c r="C580" s="167">
        <v>6</v>
      </c>
      <c r="D580" s="168">
        <v>1</v>
      </c>
      <c r="E580" s="186" t="s">
        <v>373</v>
      </c>
      <c r="F580" s="171" t="s">
        <v>1</v>
      </c>
      <c r="G580" s="27">
        <f>G582+G583+G584+G585+G586</f>
        <v>42090</v>
      </c>
      <c r="H580" s="27">
        <f>H582+H583+H584+H585+H586</f>
        <v>42090</v>
      </c>
      <c r="I580" s="23"/>
      <c r="J580" s="17"/>
      <c r="K580" s="17"/>
      <c r="L580" s="17"/>
      <c r="M580" s="17"/>
      <c r="N580" s="17"/>
      <c r="O580" s="17"/>
      <c r="P580" s="20">
        <f>+G580*0.25</f>
        <v>10522.5</v>
      </c>
      <c r="Q580" s="20">
        <f>Q582+Q583+Q584+Q585+Q586</f>
        <v>30295</v>
      </c>
      <c r="R580" s="47">
        <f>R582+R583+R584+R585+R586</f>
        <v>36617.5</v>
      </c>
      <c r="S580" s="20">
        <f>S582+S583+S584+S585+S586</f>
        <v>42090</v>
      </c>
      <c r="T580" s="67"/>
      <c r="U580" s="51"/>
    </row>
    <row r="581" spans="1:22" ht="21" customHeight="1">
      <c r="A581" s="165"/>
      <c r="B581" s="166"/>
      <c r="C581" s="167"/>
      <c r="D581" s="168"/>
      <c r="E581" s="21" t="s">
        <v>76</v>
      </c>
      <c r="F581" s="169"/>
      <c r="G581" s="27"/>
      <c r="H581" s="132"/>
      <c r="I581" s="133"/>
      <c r="J581" s="17"/>
      <c r="K581" s="17"/>
      <c r="L581" s="17"/>
      <c r="M581" s="17"/>
      <c r="N581" s="17"/>
      <c r="O581" s="17"/>
      <c r="P581" s="22"/>
      <c r="Q581" s="22"/>
      <c r="R581" s="48"/>
      <c r="S581" s="22"/>
      <c r="T581" s="67"/>
      <c r="U581" s="51"/>
      <c r="V581" s="78"/>
    </row>
    <row r="582" spans="1:22" s="10" customFormat="1" ht="19.5" customHeight="1">
      <c r="A582" s="165"/>
      <c r="B582" s="166"/>
      <c r="C582" s="167"/>
      <c r="D582" s="168"/>
      <c r="E582" s="21" t="s">
        <v>479</v>
      </c>
      <c r="F582" s="169"/>
      <c r="G582" s="27">
        <v>5000</v>
      </c>
      <c r="H582" s="27">
        <v>5000</v>
      </c>
      <c r="I582" s="23"/>
      <c r="J582" s="17"/>
      <c r="K582" s="17"/>
      <c r="L582" s="17"/>
      <c r="M582" s="17"/>
      <c r="N582" s="17"/>
      <c r="O582" s="17"/>
      <c r="P582" s="20">
        <f>+G582*0.25</f>
        <v>1250</v>
      </c>
      <c r="Q582" s="20">
        <f>+P582*2</f>
        <v>2500</v>
      </c>
      <c r="R582" s="47">
        <f>+P582*3</f>
        <v>3750</v>
      </c>
      <c r="S582" s="20">
        <f>+P582*4</f>
        <v>5000</v>
      </c>
      <c r="T582" s="67">
        <v>719.9</v>
      </c>
      <c r="U582" s="36"/>
      <c r="V582" s="15"/>
    </row>
    <row r="583" spans="1:22" ht="31.5" customHeight="1">
      <c r="A583" s="165"/>
      <c r="B583" s="166"/>
      <c r="C583" s="167"/>
      <c r="D583" s="168"/>
      <c r="E583" s="21" t="s">
        <v>478</v>
      </c>
      <c r="F583" s="169"/>
      <c r="G583" s="27">
        <v>1500</v>
      </c>
      <c r="H583" s="132">
        <v>1500</v>
      </c>
      <c r="I583" s="133"/>
      <c r="J583" s="17"/>
      <c r="K583" s="17"/>
      <c r="L583" s="17"/>
      <c r="M583" s="17"/>
      <c r="N583" s="17"/>
      <c r="O583" s="17"/>
      <c r="P583" s="22"/>
      <c r="Q583" s="34">
        <v>1500</v>
      </c>
      <c r="R583" s="34">
        <v>1500</v>
      </c>
      <c r="S583" s="34">
        <v>1500</v>
      </c>
      <c r="T583" s="67"/>
      <c r="U583" s="36"/>
      <c r="V583" s="82"/>
    </row>
    <row r="584" spans="1:21" ht="25.5" customHeight="1">
      <c r="A584" s="165"/>
      <c r="B584" s="166"/>
      <c r="C584" s="167"/>
      <c r="D584" s="168"/>
      <c r="E584" s="21" t="s">
        <v>476</v>
      </c>
      <c r="F584" s="169"/>
      <c r="G584" s="27">
        <v>1500</v>
      </c>
      <c r="H584" s="132">
        <v>1500</v>
      </c>
      <c r="I584" s="133"/>
      <c r="J584" s="17"/>
      <c r="K584" s="17"/>
      <c r="L584" s="17"/>
      <c r="M584" s="17"/>
      <c r="N584" s="17"/>
      <c r="O584" s="17"/>
      <c r="P584" s="22"/>
      <c r="Q584" s="34">
        <v>1500</v>
      </c>
      <c r="R584" s="34">
        <v>1500</v>
      </c>
      <c r="S584" s="34">
        <v>1500</v>
      </c>
      <c r="T584" s="67">
        <v>100</v>
      </c>
      <c r="U584" s="36"/>
    </row>
    <row r="585" spans="1:21" ht="22.5" customHeight="1">
      <c r="A585" s="165"/>
      <c r="B585" s="166"/>
      <c r="C585" s="167"/>
      <c r="D585" s="168"/>
      <c r="E585" s="21" t="s">
        <v>477</v>
      </c>
      <c r="F585" s="169"/>
      <c r="G585" s="27">
        <v>17200</v>
      </c>
      <c r="H585" s="132">
        <v>17200</v>
      </c>
      <c r="I585" s="133"/>
      <c r="J585" s="17"/>
      <c r="K585" s="17"/>
      <c r="L585" s="17"/>
      <c r="M585" s="17"/>
      <c r="N585" s="17"/>
      <c r="O585" s="17"/>
      <c r="P585" s="22"/>
      <c r="Q585" s="34">
        <v>17200</v>
      </c>
      <c r="R585" s="34">
        <v>17200</v>
      </c>
      <c r="S585" s="34">
        <v>17200</v>
      </c>
      <c r="T585" s="67"/>
      <c r="U585" s="51"/>
    </row>
    <row r="586" spans="1:21" ht="22.5" customHeight="1">
      <c r="A586" s="173"/>
      <c r="B586" s="166"/>
      <c r="C586" s="167"/>
      <c r="D586" s="168"/>
      <c r="E586" s="21" t="s">
        <v>480</v>
      </c>
      <c r="F586" s="169"/>
      <c r="G586" s="27">
        <v>16890</v>
      </c>
      <c r="H586" s="132">
        <v>16890</v>
      </c>
      <c r="I586" s="133"/>
      <c r="J586" s="17"/>
      <c r="K586" s="17"/>
      <c r="L586" s="17"/>
      <c r="M586" s="17"/>
      <c r="N586" s="17"/>
      <c r="O586" s="17"/>
      <c r="P586" s="22"/>
      <c r="Q586" s="34">
        <v>7595</v>
      </c>
      <c r="R586" s="34">
        <v>12667.5</v>
      </c>
      <c r="S586" s="34">
        <v>16890</v>
      </c>
      <c r="T586" s="67">
        <v>3317.2</v>
      </c>
      <c r="U586" s="51"/>
    </row>
    <row r="587" spans="1:21" ht="18.75" customHeight="1">
      <c r="A587" s="176"/>
      <c r="B587" s="166"/>
      <c r="C587" s="167"/>
      <c r="D587" s="168"/>
      <c r="E587" s="21"/>
      <c r="F587" s="169"/>
      <c r="G587" s="27"/>
      <c r="H587" s="132"/>
      <c r="I587" s="133"/>
      <c r="J587" s="17"/>
      <c r="K587" s="17"/>
      <c r="L587" s="17"/>
      <c r="M587" s="17"/>
      <c r="N587" s="17"/>
      <c r="O587" s="17"/>
      <c r="P587" s="22"/>
      <c r="Q587" s="34"/>
      <c r="R587" s="34"/>
      <c r="S587" s="34"/>
      <c r="T587" s="67"/>
      <c r="U587" s="51"/>
    </row>
    <row r="588" spans="1:22" ht="22.5" customHeight="1">
      <c r="A588" s="165">
        <v>2900</v>
      </c>
      <c r="B588" s="170" t="s">
        <v>98</v>
      </c>
      <c r="C588" s="167">
        <v>0</v>
      </c>
      <c r="D588" s="168">
        <v>0</v>
      </c>
      <c r="E588" s="21" t="s">
        <v>128</v>
      </c>
      <c r="F588" s="169"/>
      <c r="G588" s="27">
        <f>G590+G600+G612+G621+G632+G642+G649+G655</f>
        <v>375894.8</v>
      </c>
      <c r="H588" s="132">
        <f>H590+H600+H611+H621+H631+H642+H648+H654</f>
        <v>375894.8</v>
      </c>
      <c r="I588" s="133"/>
      <c r="J588" s="17"/>
      <c r="K588" s="17"/>
      <c r="L588" s="17"/>
      <c r="M588" s="17"/>
      <c r="N588" s="17"/>
      <c r="O588" s="17"/>
      <c r="P588" s="22"/>
      <c r="Q588" s="20">
        <f>Q590+Q600+Q612+Q621+Q632+Q642+Q649+Q655</f>
        <v>187947.4</v>
      </c>
      <c r="R588" s="20">
        <f>R590+R600+R612+R621+R632+R642+R649</f>
        <v>281921.1</v>
      </c>
      <c r="S588" s="20">
        <f>G588</f>
        <v>375894.8</v>
      </c>
      <c r="T588" s="80">
        <v>153557.6</v>
      </c>
      <c r="U588" s="81"/>
      <c r="V588" s="15"/>
    </row>
    <row r="589" spans="2:21" ht="24.75" customHeight="1">
      <c r="B589" s="170"/>
      <c r="C589" s="167"/>
      <c r="D589" s="168"/>
      <c r="E589" s="21" t="s">
        <v>68</v>
      </c>
      <c r="F589" s="178"/>
      <c r="G589" s="125"/>
      <c r="H589" s="126"/>
      <c r="I589" s="127"/>
      <c r="J589" s="17"/>
      <c r="K589" s="17"/>
      <c r="L589" s="17"/>
      <c r="M589" s="17"/>
      <c r="N589" s="17"/>
      <c r="O589" s="17"/>
      <c r="P589" s="22"/>
      <c r="Q589" s="22"/>
      <c r="R589" s="48"/>
      <c r="S589" s="22"/>
      <c r="T589" s="67"/>
      <c r="U589" s="51"/>
    </row>
    <row r="590" spans="1:21" ht="30.75" customHeight="1">
      <c r="A590" s="165">
        <v>2910</v>
      </c>
      <c r="B590" s="166" t="s">
        <v>459</v>
      </c>
      <c r="C590" s="167">
        <v>1</v>
      </c>
      <c r="D590" s="168">
        <v>0</v>
      </c>
      <c r="E590" s="21" t="s">
        <v>3</v>
      </c>
      <c r="F590" s="172" t="s">
        <v>2</v>
      </c>
      <c r="G590" s="27">
        <v>370894.8</v>
      </c>
      <c r="H590" s="132">
        <f>+G590</f>
        <v>370894.8</v>
      </c>
      <c r="I590" s="25" t="s">
        <v>75</v>
      </c>
      <c r="J590" s="17"/>
      <c r="K590" s="17"/>
      <c r="L590" s="17"/>
      <c r="M590" s="17"/>
      <c r="N590" s="17"/>
      <c r="O590" s="17"/>
      <c r="P590" s="20">
        <f>+G590*0.25</f>
        <v>92723.7</v>
      </c>
      <c r="Q590" s="20">
        <f>+P590*2</f>
        <v>185447.4</v>
      </c>
      <c r="R590" s="47">
        <f>+P590*3</f>
        <v>278171.1</v>
      </c>
      <c r="S590" s="20">
        <f>+P590*4</f>
        <v>370894.8</v>
      </c>
      <c r="T590" s="67">
        <f>T592</f>
        <v>153557.6</v>
      </c>
      <c r="U590" s="51"/>
    </row>
    <row r="591" spans="1:22" ht="18" hidden="1">
      <c r="A591" s="165">
        <v>2900</v>
      </c>
      <c r="B591" s="170" t="s">
        <v>98</v>
      </c>
      <c r="C591" s="167">
        <v>1</v>
      </c>
      <c r="D591" s="168">
        <v>1</v>
      </c>
      <c r="E591" s="21" t="s">
        <v>69</v>
      </c>
      <c r="F591" s="172"/>
      <c r="G591" s="27"/>
      <c r="H591" s="132"/>
      <c r="I591" s="133"/>
      <c r="J591" s="17"/>
      <c r="K591" s="17"/>
      <c r="L591" s="17"/>
      <c r="M591" s="17"/>
      <c r="N591" s="17"/>
      <c r="O591" s="17"/>
      <c r="P591" s="22"/>
      <c r="Q591" s="22"/>
      <c r="R591" s="48"/>
      <c r="S591" s="22"/>
      <c r="T591" s="67"/>
      <c r="U591" s="51"/>
      <c r="V591" s="10"/>
    </row>
    <row r="592" spans="1:21" ht="22.5" customHeight="1">
      <c r="A592" s="165"/>
      <c r="B592" s="166"/>
      <c r="C592" s="167"/>
      <c r="D592" s="168"/>
      <c r="E592" s="21"/>
      <c r="F592" s="171" t="s">
        <v>4</v>
      </c>
      <c r="G592" s="27"/>
      <c r="H592" s="27"/>
      <c r="I592" s="23"/>
      <c r="J592" s="17"/>
      <c r="K592" s="17"/>
      <c r="L592" s="17"/>
      <c r="M592" s="17"/>
      <c r="N592" s="17"/>
      <c r="O592" s="17"/>
      <c r="P592" s="20"/>
      <c r="Q592" s="20"/>
      <c r="R592" s="47"/>
      <c r="S592" s="20"/>
      <c r="T592" s="67">
        <v>153557.6</v>
      </c>
      <c r="U592" s="51"/>
    </row>
    <row r="593" spans="1:22" s="10" customFormat="1" ht="18" customHeight="1">
      <c r="A593" s="187"/>
      <c r="B593" s="166"/>
      <c r="C593" s="167"/>
      <c r="D593" s="168"/>
      <c r="E593" s="21" t="s">
        <v>76</v>
      </c>
      <c r="F593" s="169"/>
      <c r="G593" s="27"/>
      <c r="H593" s="132"/>
      <c r="I593" s="133"/>
      <c r="J593" s="17"/>
      <c r="K593" s="17"/>
      <c r="L593" s="17"/>
      <c r="M593" s="17"/>
      <c r="N593" s="17"/>
      <c r="O593" s="17"/>
      <c r="P593" s="22"/>
      <c r="Q593" s="22"/>
      <c r="R593" s="48"/>
      <c r="S593" s="22"/>
      <c r="T593" s="67"/>
      <c r="U593" s="51"/>
      <c r="V593" s="1"/>
    </row>
    <row r="594" spans="1:21" ht="20.25" customHeight="1">
      <c r="A594" s="165"/>
      <c r="B594" s="166"/>
      <c r="C594" s="167"/>
      <c r="D594" s="168"/>
      <c r="E594" s="21" t="s">
        <v>391</v>
      </c>
      <c r="F594" s="169"/>
      <c r="G594" s="27">
        <v>370894.8</v>
      </c>
      <c r="H594" s="132">
        <f>+G594</f>
        <v>370894.8</v>
      </c>
      <c r="I594" s="25" t="s">
        <v>75</v>
      </c>
      <c r="J594" s="17"/>
      <c r="K594" s="17"/>
      <c r="L594" s="17"/>
      <c r="M594" s="17"/>
      <c r="N594" s="17"/>
      <c r="O594" s="17"/>
      <c r="P594" s="20">
        <f>+G594*0.25</f>
        <v>92723.7</v>
      </c>
      <c r="Q594" s="20">
        <f>+P594*2</f>
        <v>185447.4</v>
      </c>
      <c r="R594" s="47">
        <f>+P594*3</f>
        <v>278171.1</v>
      </c>
      <c r="S594" s="20">
        <f>+P594*4</f>
        <v>370894.8</v>
      </c>
      <c r="T594" s="67">
        <v>153337.6</v>
      </c>
      <c r="U594" s="51"/>
    </row>
    <row r="595" spans="1:21" ht="32.25" customHeight="1">
      <c r="A595" s="165"/>
      <c r="B595" s="166"/>
      <c r="C595" s="167"/>
      <c r="D595" s="168"/>
      <c r="E595" s="21" t="s">
        <v>77</v>
      </c>
      <c r="F595" s="169"/>
      <c r="G595" s="27"/>
      <c r="H595" s="132"/>
      <c r="I595" s="133"/>
      <c r="J595" s="17"/>
      <c r="K595" s="17"/>
      <c r="L595" s="17"/>
      <c r="M595" s="17"/>
      <c r="N595" s="17"/>
      <c r="O595" s="17"/>
      <c r="P595" s="22"/>
      <c r="Q595" s="22"/>
      <c r="R595" s="48"/>
      <c r="S595" s="22"/>
      <c r="T595" s="67"/>
      <c r="U595" s="51"/>
    </row>
    <row r="596" spans="1:21" ht="16.5" customHeight="1">
      <c r="A596" s="165">
        <v>2912</v>
      </c>
      <c r="B596" s="170" t="s">
        <v>98</v>
      </c>
      <c r="C596" s="167">
        <v>1</v>
      </c>
      <c r="D596" s="168">
        <v>2</v>
      </c>
      <c r="E596" s="21" t="s">
        <v>77</v>
      </c>
      <c r="F596" s="169"/>
      <c r="G596" s="27"/>
      <c r="H596" s="132"/>
      <c r="I596" s="133"/>
      <c r="J596" s="17"/>
      <c r="K596" s="17"/>
      <c r="L596" s="17"/>
      <c r="M596" s="17"/>
      <c r="N596" s="17"/>
      <c r="O596" s="17"/>
      <c r="P596" s="22"/>
      <c r="Q596" s="22"/>
      <c r="R596" s="48"/>
      <c r="S596" s="22"/>
      <c r="T596" s="67"/>
      <c r="U596" s="51"/>
    </row>
    <row r="597" spans="1:21" ht="252" hidden="1">
      <c r="A597" s="165"/>
      <c r="B597" s="166"/>
      <c r="C597" s="167"/>
      <c r="D597" s="168"/>
      <c r="E597" s="21" t="s">
        <v>99</v>
      </c>
      <c r="F597" s="171" t="s">
        <v>5</v>
      </c>
      <c r="G597" s="27"/>
      <c r="H597" s="132"/>
      <c r="I597" s="133"/>
      <c r="J597" s="17"/>
      <c r="K597" s="17"/>
      <c r="L597" s="17"/>
      <c r="M597" s="17"/>
      <c r="N597" s="17"/>
      <c r="O597" s="17"/>
      <c r="P597" s="22"/>
      <c r="Q597" s="22"/>
      <c r="R597" s="48"/>
      <c r="S597" s="22"/>
      <c r="T597" s="67"/>
      <c r="U597" s="51"/>
    </row>
    <row r="598" spans="1:21" ht="21.75" customHeight="1">
      <c r="A598" s="165"/>
      <c r="B598" s="166"/>
      <c r="C598" s="167"/>
      <c r="D598" s="168"/>
      <c r="E598" s="21" t="s">
        <v>76</v>
      </c>
      <c r="F598" s="169"/>
      <c r="G598" s="27"/>
      <c r="H598" s="132"/>
      <c r="I598" s="133"/>
      <c r="J598" s="17"/>
      <c r="K598" s="17"/>
      <c r="L598" s="17"/>
      <c r="M598" s="17"/>
      <c r="N598" s="17"/>
      <c r="O598" s="17"/>
      <c r="P598" s="22"/>
      <c r="Q598" s="22"/>
      <c r="R598" s="48"/>
      <c r="S598" s="22"/>
      <c r="T598" s="67"/>
      <c r="U598" s="53"/>
    </row>
    <row r="599" spans="1:21" ht="21.75" customHeight="1">
      <c r="A599" s="165"/>
      <c r="B599" s="166"/>
      <c r="C599" s="167"/>
      <c r="D599" s="168"/>
      <c r="E599" s="21"/>
      <c r="F599" s="169"/>
      <c r="G599" s="27"/>
      <c r="H599" s="132"/>
      <c r="I599" s="133"/>
      <c r="J599" s="17"/>
      <c r="K599" s="17"/>
      <c r="L599" s="17"/>
      <c r="M599" s="17"/>
      <c r="N599" s="17"/>
      <c r="O599" s="17"/>
      <c r="P599" s="22"/>
      <c r="Q599" s="22"/>
      <c r="R599" s="48"/>
      <c r="S599" s="22"/>
      <c r="T599" s="67"/>
      <c r="U599" s="51"/>
    </row>
    <row r="600" spans="1:21" ht="26.25" customHeight="1">
      <c r="A600" s="165">
        <v>2920</v>
      </c>
      <c r="B600" s="170" t="s">
        <v>98</v>
      </c>
      <c r="C600" s="167">
        <v>2</v>
      </c>
      <c r="D600" s="168">
        <v>0</v>
      </c>
      <c r="E600" s="21" t="s">
        <v>77</v>
      </c>
      <c r="F600" s="169"/>
      <c r="G600" s="27"/>
      <c r="H600" s="132"/>
      <c r="I600" s="133"/>
      <c r="J600" s="17"/>
      <c r="K600" s="17"/>
      <c r="L600" s="17"/>
      <c r="M600" s="17"/>
      <c r="N600" s="17"/>
      <c r="O600" s="17"/>
      <c r="P600" s="22"/>
      <c r="Q600" s="22"/>
      <c r="R600" s="48"/>
      <c r="S600" s="22"/>
      <c r="T600" s="67"/>
      <c r="U600" s="51"/>
    </row>
    <row r="601" spans="1:21" ht="0.75" customHeight="1">
      <c r="A601" s="165"/>
      <c r="B601" s="166"/>
      <c r="C601" s="167"/>
      <c r="D601" s="168"/>
      <c r="E601" s="21" t="s">
        <v>100</v>
      </c>
      <c r="F601" s="172" t="s">
        <v>6</v>
      </c>
      <c r="G601" s="23"/>
      <c r="H601" s="23"/>
      <c r="I601" s="23" t="str">
        <f>+I607</f>
        <v>-</v>
      </c>
      <c r="J601" s="17"/>
      <c r="K601" s="17"/>
      <c r="L601" s="17"/>
      <c r="M601" s="17"/>
      <c r="N601" s="17"/>
      <c r="O601" s="17"/>
      <c r="P601" s="20"/>
      <c r="Q601" s="20"/>
      <c r="R601" s="47"/>
      <c r="S601" s="20"/>
      <c r="T601" s="67"/>
      <c r="U601" s="51"/>
    </row>
    <row r="602" spans="1:22" ht="18" hidden="1">
      <c r="A602" s="165">
        <v>2921</v>
      </c>
      <c r="B602" s="170" t="s">
        <v>98</v>
      </c>
      <c r="C602" s="167">
        <v>2</v>
      </c>
      <c r="D602" s="168">
        <v>1</v>
      </c>
      <c r="E602" s="21" t="s">
        <v>69</v>
      </c>
      <c r="F602" s="172"/>
      <c r="G602" s="27"/>
      <c r="H602" s="132"/>
      <c r="I602" s="133"/>
      <c r="J602" s="17"/>
      <c r="K602" s="17"/>
      <c r="L602" s="17"/>
      <c r="M602" s="17"/>
      <c r="N602" s="17"/>
      <c r="O602" s="17"/>
      <c r="P602" s="22"/>
      <c r="Q602" s="22"/>
      <c r="R602" s="48"/>
      <c r="S602" s="22"/>
      <c r="T602" s="67"/>
      <c r="U602" s="51"/>
      <c r="V602" s="10"/>
    </row>
    <row r="603" spans="1:21" ht="21.75" customHeight="1">
      <c r="A603" s="165"/>
      <c r="B603" s="166"/>
      <c r="C603" s="167"/>
      <c r="D603" s="168"/>
      <c r="E603" s="21" t="s">
        <v>101</v>
      </c>
      <c r="F603" s="171" t="s">
        <v>7</v>
      </c>
      <c r="G603" s="27"/>
      <c r="H603" s="132"/>
      <c r="I603" s="133"/>
      <c r="J603" s="17"/>
      <c r="K603" s="17"/>
      <c r="L603" s="17"/>
      <c r="M603" s="17"/>
      <c r="N603" s="17"/>
      <c r="O603" s="17"/>
      <c r="P603" s="22"/>
      <c r="Q603" s="22"/>
      <c r="R603" s="48"/>
      <c r="S603" s="22"/>
      <c r="T603" s="67"/>
      <c r="U603" s="51"/>
    </row>
    <row r="604" spans="1:22" s="10" customFormat="1" ht="17.25" customHeight="1">
      <c r="A604" s="165"/>
      <c r="B604" s="166"/>
      <c r="C604" s="167"/>
      <c r="D604" s="168"/>
      <c r="E604" s="21" t="s">
        <v>76</v>
      </c>
      <c r="F604" s="169"/>
      <c r="G604" s="27"/>
      <c r="H604" s="132"/>
      <c r="I604" s="133"/>
      <c r="J604" s="17"/>
      <c r="K604" s="17"/>
      <c r="L604" s="17"/>
      <c r="M604" s="17"/>
      <c r="N604" s="17"/>
      <c r="O604" s="17"/>
      <c r="P604" s="22"/>
      <c r="Q604" s="22"/>
      <c r="R604" s="48"/>
      <c r="S604" s="22"/>
      <c r="T604" s="67"/>
      <c r="U604" s="51"/>
      <c r="V604" s="1"/>
    </row>
    <row r="605" spans="1:21" ht="18" customHeight="1">
      <c r="A605" s="165"/>
      <c r="B605" s="166"/>
      <c r="C605" s="167"/>
      <c r="D605" s="168"/>
      <c r="E605" s="21" t="s">
        <v>77</v>
      </c>
      <c r="F605" s="169"/>
      <c r="G605" s="27"/>
      <c r="H605" s="132"/>
      <c r="I605" s="133"/>
      <c r="J605" s="17"/>
      <c r="K605" s="17"/>
      <c r="L605" s="17"/>
      <c r="M605" s="17"/>
      <c r="N605" s="17"/>
      <c r="O605" s="17"/>
      <c r="P605" s="22"/>
      <c r="Q605" s="22"/>
      <c r="R605" s="48"/>
      <c r="S605" s="22"/>
      <c r="T605" s="67"/>
      <c r="U605" s="51"/>
    </row>
    <row r="606" spans="1:21" ht="28.5" customHeight="1">
      <c r="A606" s="165">
        <v>2922</v>
      </c>
      <c r="B606" s="170" t="s">
        <v>98</v>
      </c>
      <c r="C606" s="167">
        <v>2</v>
      </c>
      <c r="D606" s="168">
        <v>2</v>
      </c>
      <c r="E606" s="21" t="s">
        <v>77</v>
      </c>
      <c r="F606" s="169"/>
      <c r="G606" s="27"/>
      <c r="H606" s="132"/>
      <c r="I606" s="133"/>
      <c r="J606" s="17"/>
      <c r="K606" s="17"/>
      <c r="L606" s="17"/>
      <c r="M606" s="17"/>
      <c r="N606" s="17"/>
      <c r="O606" s="17"/>
      <c r="P606" s="22"/>
      <c r="Q606" s="22"/>
      <c r="R606" s="48"/>
      <c r="S606" s="22"/>
      <c r="T606" s="67"/>
      <c r="U606" s="51"/>
    </row>
    <row r="607" spans="1:21" ht="26.25" customHeight="1">
      <c r="A607" s="165"/>
      <c r="B607" s="166"/>
      <c r="C607" s="167"/>
      <c r="D607" s="168"/>
      <c r="E607" s="21" t="s">
        <v>102</v>
      </c>
      <c r="F607" s="171" t="s">
        <v>8</v>
      </c>
      <c r="G607" s="27"/>
      <c r="H607" s="27"/>
      <c r="I607" s="27" t="str">
        <f>+I609</f>
        <v>-</v>
      </c>
      <c r="J607" s="17"/>
      <c r="K607" s="17"/>
      <c r="L607" s="17"/>
      <c r="M607" s="17"/>
      <c r="N607" s="17"/>
      <c r="O607" s="17"/>
      <c r="P607" s="20"/>
      <c r="Q607" s="20"/>
      <c r="R607" s="47"/>
      <c r="S607" s="20"/>
      <c r="T607" s="67"/>
      <c r="U607" s="51"/>
    </row>
    <row r="608" spans="1:21" ht="36" hidden="1">
      <c r="A608" s="165"/>
      <c r="B608" s="166"/>
      <c r="C608" s="167"/>
      <c r="D608" s="168"/>
      <c r="E608" s="21" t="s">
        <v>76</v>
      </c>
      <c r="F608" s="169"/>
      <c r="G608" s="27"/>
      <c r="H608" s="132"/>
      <c r="I608" s="133"/>
      <c r="J608" s="17"/>
      <c r="K608" s="17"/>
      <c r="L608" s="17"/>
      <c r="M608" s="17"/>
      <c r="N608" s="17"/>
      <c r="O608" s="17"/>
      <c r="P608" s="22"/>
      <c r="Q608" s="22"/>
      <c r="R608" s="48"/>
      <c r="S608" s="22"/>
      <c r="T608" s="67"/>
      <c r="U608" s="51"/>
    </row>
    <row r="609" spans="1:21" ht="15.75" customHeight="1">
      <c r="A609" s="165"/>
      <c r="B609" s="166"/>
      <c r="C609" s="167"/>
      <c r="D609" s="168"/>
      <c r="E609" s="26"/>
      <c r="F609" s="169"/>
      <c r="G609" s="27"/>
      <c r="H609" s="132"/>
      <c r="I609" s="25" t="s">
        <v>75</v>
      </c>
      <c r="J609" s="17" t="s">
        <v>118</v>
      </c>
      <c r="K609" s="17">
        <v>5000</v>
      </c>
      <c r="L609" s="17"/>
      <c r="M609" s="17"/>
      <c r="N609" s="17"/>
      <c r="O609" s="17"/>
      <c r="P609" s="20"/>
      <c r="Q609" s="20"/>
      <c r="R609" s="47"/>
      <c r="S609" s="20"/>
      <c r="T609" s="67"/>
      <c r="U609" s="53"/>
    </row>
    <row r="610" spans="1:21" ht="24.75" customHeight="1">
      <c r="A610" s="165"/>
      <c r="B610" s="166"/>
      <c r="C610" s="167"/>
      <c r="D610" s="168"/>
      <c r="E610" s="21" t="s">
        <v>77</v>
      </c>
      <c r="F610" s="169"/>
      <c r="G610" s="27"/>
      <c r="H610" s="132"/>
      <c r="I610" s="133"/>
      <c r="J610" s="17"/>
      <c r="K610" s="17"/>
      <c r="L610" s="17"/>
      <c r="M610" s="17"/>
      <c r="N610" s="17"/>
      <c r="O610" s="17"/>
      <c r="P610" s="22"/>
      <c r="Q610" s="22"/>
      <c r="R610" s="48"/>
      <c r="S610" s="22"/>
      <c r="T610" s="67"/>
      <c r="U610" s="51"/>
    </row>
    <row r="611" spans="1:21" ht="25.5" customHeight="1">
      <c r="A611" s="165"/>
      <c r="B611" s="170"/>
      <c r="C611" s="167"/>
      <c r="D611" s="168"/>
      <c r="E611" s="21" t="s">
        <v>77</v>
      </c>
      <c r="F611" s="169"/>
      <c r="G611" s="27"/>
      <c r="H611" s="132"/>
      <c r="I611" s="133"/>
      <c r="J611" s="17"/>
      <c r="K611" s="17"/>
      <c r="L611" s="17"/>
      <c r="M611" s="17"/>
      <c r="N611" s="17"/>
      <c r="O611" s="17"/>
      <c r="P611" s="22"/>
      <c r="Q611" s="22"/>
      <c r="R611" s="48"/>
      <c r="S611" s="22"/>
      <c r="T611" s="67"/>
      <c r="U611" s="51"/>
    </row>
    <row r="612" spans="1:22" ht="22.5" customHeight="1">
      <c r="A612" s="165">
        <v>2930</v>
      </c>
      <c r="B612" s="166" t="s">
        <v>98</v>
      </c>
      <c r="C612" s="167">
        <v>3</v>
      </c>
      <c r="D612" s="168">
        <v>0</v>
      </c>
      <c r="E612" s="21" t="s">
        <v>103</v>
      </c>
      <c r="F612" s="172" t="s">
        <v>9</v>
      </c>
      <c r="G612" s="27"/>
      <c r="H612" s="132"/>
      <c r="I612" s="133"/>
      <c r="J612" s="17"/>
      <c r="K612" s="17"/>
      <c r="L612" s="17"/>
      <c r="M612" s="17"/>
      <c r="N612" s="17"/>
      <c r="O612" s="17"/>
      <c r="P612" s="22"/>
      <c r="Q612" s="22"/>
      <c r="R612" s="48"/>
      <c r="S612" s="22"/>
      <c r="T612" s="67"/>
      <c r="U612" s="51"/>
      <c r="V612" s="10"/>
    </row>
    <row r="613" spans="1:21" ht="20.25" customHeight="1">
      <c r="A613" s="165"/>
      <c r="B613" s="170"/>
      <c r="C613" s="167"/>
      <c r="D613" s="168"/>
      <c r="E613" s="21" t="s">
        <v>69</v>
      </c>
      <c r="F613" s="172"/>
      <c r="G613" s="27"/>
      <c r="H613" s="132"/>
      <c r="I613" s="133"/>
      <c r="J613" s="17"/>
      <c r="K613" s="17"/>
      <c r="L613" s="17"/>
      <c r="M613" s="17"/>
      <c r="N613" s="17"/>
      <c r="O613" s="17"/>
      <c r="P613" s="22"/>
      <c r="Q613" s="22"/>
      <c r="R613" s="48"/>
      <c r="S613" s="22"/>
      <c r="T613" s="67"/>
      <c r="U613" s="51"/>
    </row>
    <row r="614" spans="1:22" s="10" customFormat="1" ht="19.5" customHeight="1">
      <c r="A614" s="165">
        <v>2931</v>
      </c>
      <c r="B614" s="170" t="s">
        <v>98</v>
      </c>
      <c r="C614" s="167">
        <v>3</v>
      </c>
      <c r="D614" s="168">
        <v>1</v>
      </c>
      <c r="E614" s="21" t="s">
        <v>104</v>
      </c>
      <c r="F614" s="171" t="s">
        <v>10</v>
      </c>
      <c r="G614" s="27"/>
      <c r="H614" s="132"/>
      <c r="I614" s="133"/>
      <c r="J614" s="17"/>
      <c r="K614" s="17"/>
      <c r="L614" s="17"/>
      <c r="M614" s="17"/>
      <c r="N614" s="17"/>
      <c r="O614" s="17"/>
      <c r="P614" s="22"/>
      <c r="Q614" s="22"/>
      <c r="R614" s="48"/>
      <c r="S614" s="22"/>
      <c r="T614" s="67"/>
      <c r="U614" s="51"/>
      <c r="V614" s="1"/>
    </row>
    <row r="615" spans="1:21" ht="21.75" customHeight="1">
      <c r="A615" s="165"/>
      <c r="B615" s="166"/>
      <c r="C615" s="167"/>
      <c r="D615" s="168"/>
      <c r="E615" s="21" t="s">
        <v>76</v>
      </c>
      <c r="F615" s="169"/>
      <c r="G615" s="27"/>
      <c r="H615" s="132"/>
      <c r="I615" s="133"/>
      <c r="J615" s="17"/>
      <c r="K615" s="17"/>
      <c r="L615" s="17"/>
      <c r="M615" s="17"/>
      <c r="N615" s="17"/>
      <c r="O615" s="17"/>
      <c r="P615" s="22"/>
      <c r="Q615" s="22"/>
      <c r="R615" s="48"/>
      <c r="S615" s="22"/>
      <c r="T615" s="67"/>
      <c r="U615" s="51"/>
    </row>
    <row r="616" spans="1:21" ht="26.25" customHeight="1">
      <c r="A616" s="165"/>
      <c r="B616" s="166"/>
      <c r="C616" s="167"/>
      <c r="D616" s="168"/>
      <c r="E616" s="21" t="s">
        <v>77</v>
      </c>
      <c r="F616" s="169"/>
      <c r="G616" s="27"/>
      <c r="H616" s="132"/>
      <c r="I616" s="133"/>
      <c r="J616" s="17"/>
      <c r="K616" s="17"/>
      <c r="L616" s="17"/>
      <c r="M616" s="17"/>
      <c r="N616" s="17"/>
      <c r="O616" s="17"/>
      <c r="P616" s="22"/>
      <c r="Q616" s="22"/>
      <c r="R616" s="48"/>
      <c r="S616" s="22"/>
      <c r="T616" s="67"/>
      <c r="U616" s="51"/>
    </row>
    <row r="617" spans="1:21" ht="16.5" customHeight="1">
      <c r="A617" s="165">
        <v>2932</v>
      </c>
      <c r="B617" s="170" t="s">
        <v>98</v>
      </c>
      <c r="C617" s="167">
        <v>3</v>
      </c>
      <c r="D617" s="168">
        <v>2</v>
      </c>
      <c r="E617" s="21" t="s">
        <v>77</v>
      </c>
      <c r="F617" s="169"/>
      <c r="G617" s="27"/>
      <c r="H617" s="132"/>
      <c r="I617" s="133"/>
      <c r="J617" s="17"/>
      <c r="K617" s="17"/>
      <c r="L617" s="17"/>
      <c r="M617" s="17"/>
      <c r="N617" s="17"/>
      <c r="O617" s="17"/>
      <c r="P617" s="22"/>
      <c r="Q617" s="22"/>
      <c r="R617" s="48"/>
      <c r="S617" s="22"/>
      <c r="T617" s="67"/>
      <c r="U617" s="51"/>
    </row>
    <row r="618" spans="1:21" ht="18" hidden="1">
      <c r="A618" s="165"/>
      <c r="B618" s="166"/>
      <c r="C618" s="167"/>
      <c r="D618" s="168"/>
      <c r="E618" s="21" t="s">
        <v>105</v>
      </c>
      <c r="F618" s="171"/>
      <c r="G618" s="27"/>
      <c r="H618" s="132"/>
      <c r="I618" s="133"/>
      <c r="J618" s="17"/>
      <c r="K618" s="17"/>
      <c r="L618" s="17"/>
      <c r="M618" s="17"/>
      <c r="N618" s="17"/>
      <c r="O618" s="17"/>
      <c r="P618" s="22"/>
      <c r="Q618" s="22"/>
      <c r="R618" s="48"/>
      <c r="S618" s="22"/>
      <c r="T618" s="67"/>
      <c r="U618" s="51"/>
    </row>
    <row r="619" spans="1:21" ht="20.25" customHeight="1">
      <c r="A619" s="165"/>
      <c r="B619" s="166"/>
      <c r="C619" s="167"/>
      <c r="D619" s="168"/>
      <c r="E619" s="21" t="s">
        <v>76</v>
      </c>
      <c r="F619" s="169"/>
      <c r="G619" s="27"/>
      <c r="H619" s="132"/>
      <c r="I619" s="133"/>
      <c r="J619" s="17"/>
      <c r="K619" s="17"/>
      <c r="L619" s="17"/>
      <c r="M619" s="17"/>
      <c r="N619" s="17"/>
      <c r="O619" s="17"/>
      <c r="P619" s="22"/>
      <c r="Q619" s="22"/>
      <c r="R619" s="48"/>
      <c r="S619" s="22"/>
      <c r="T619" s="67"/>
      <c r="U619" s="53"/>
    </row>
    <row r="620" spans="1:21" ht="25.5" customHeight="1">
      <c r="A620" s="165"/>
      <c r="B620" s="166"/>
      <c r="C620" s="167"/>
      <c r="D620" s="168"/>
      <c r="E620" s="21" t="s">
        <v>77</v>
      </c>
      <c r="F620" s="169"/>
      <c r="G620" s="27"/>
      <c r="H620" s="132"/>
      <c r="I620" s="133"/>
      <c r="J620" s="17"/>
      <c r="K620" s="17"/>
      <c r="L620" s="17"/>
      <c r="M620" s="17"/>
      <c r="N620" s="17"/>
      <c r="O620" s="17"/>
      <c r="P620" s="22"/>
      <c r="Q620" s="22"/>
      <c r="R620" s="48"/>
      <c r="S620" s="22"/>
      <c r="T620" s="67"/>
      <c r="U620" s="51"/>
    </row>
    <row r="621" spans="1:21" ht="27" customHeight="1">
      <c r="A621" s="165">
        <v>2940</v>
      </c>
      <c r="B621" s="170" t="s">
        <v>98</v>
      </c>
      <c r="C621" s="167">
        <v>4</v>
      </c>
      <c r="D621" s="168">
        <v>0</v>
      </c>
      <c r="E621" s="21" t="s">
        <v>77</v>
      </c>
      <c r="F621" s="169"/>
      <c r="G621" s="27"/>
      <c r="H621" s="132"/>
      <c r="I621" s="133"/>
      <c r="J621" s="17"/>
      <c r="K621" s="17"/>
      <c r="L621" s="17"/>
      <c r="M621" s="17"/>
      <c r="N621" s="17"/>
      <c r="O621" s="17"/>
      <c r="P621" s="22"/>
      <c r="Q621" s="22"/>
      <c r="R621" s="48"/>
      <c r="S621" s="22"/>
      <c r="T621" s="67"/>
      <c r="U621" s="51"/>
    </row>
    <row r="622" spans="1:22" ht="252" hidden="1">
      <c r="A622" s="165"/>
      <c r="B622" s="166"/>
      <c r="C622" s="167"/>
      <c r="D622" s="168"/>
      <c r="E622" s="21" t="s">
        <v>11</v>
      </c>
      <c r="F622" s="172" t="s">
        <v>12</v>
      </c>
      <c r="G622" s="27"/>
      <c r="H622" s="132"/>
      <c r="I622" s="133"/>
      <c r="J622" s="17"/>
      <c r="K622" s="17"/>
      <c r="L622" s="17"/>
      <c r="M622" s="17"/>
      <c r="N622" s="17"/>
      <c r="O622" s="17"/>
      <c r="P622" s="22"/>
      <c r="Q622" s="22"/>
      <c r="R622" s="48"/>
      <c r="S622" s="22"/>
      <c r="T622" s="67"/>
      <c r="U622" s="51"/>
      <c r="V622" s="10"/>
    </row>
    <row r="623" spans="1:21" ht="26.25" customHeight="1">
      <c r="A623" s="165">
        <v>2941</v>
      </c>
      <c r="B623" s="170" t="s">
        <v>98</v>
      </c>
      <c r="C623" s="167">
        <v>4</v>
      </c>
      <c r="D623" s="168">
        <v>1</v>
      </c>
      <c r="E623" s="21" t="s">
        <v>69</v>
      </c>
      <c r="F623" s="172"/>
      <c r="G623" s="27"/>
      <c r="H623" s="132"/>
      <c r="I623" s="133"/>
      <c r="J623" s="17"/>
      <c r="K623" s="17"/>
      <c r="L623" s="17"/>
      <c r="M623" s="17"/>
      <c r="N623" s="17"/>
      <c r="O623" s="17"/>
      <c r="P623" s="22"/>
      <c r="Q623" s="22"/>
      <c r="R623" s="48"/>
      <c r="S623" s="22"/>
      <c r="T623" s="67"/>
      <c r="U623" s="51"/>
    </row>
    <row r="624" spans="1:22" s="10" customFormat="1" ht="18" customHeight="1">
      <c r="A624" s="165"/>
      <c r="B624" s="166"/>
      <c r="C624" s="167"/>
      <c r="D624" s="168"/>
      <c r="E624" s="21" t="s">
        <v>106</v>
      </c>
      <c r="F624" s="171" t="s">
        <v>13</v>
      </c>
      <c r="G624" s="27"/>
      <c r="H624" s="132"/>
      <c r="I624" s="133"/>
      <c r="J624" s="17"/>
      <c r="K624" s="17"/>
      <c r="L624" s="17"/>
      <c r="M624" s="17"/>
      <c r="N624" s="17"/>
      <c r="O624" s="17"/>
      <c r="P624" s="22"/>
      <c r="Q624" s="22"/>
      <c r="R624" s="48"/>
      <c r="S624" s="22"/>
      <c r="T624" s="67"/>
      <c r="U624" s="51"/>
      <c r="V624" s="1"/>
    </row>
    <row r="625" spans="1:21" ht="39" customHeight="1">
      <c r="A625" s="165"/>
      <c r="B625" s="166"/>
      <c r="C625" s="167"/>
      <c r="D625" s="168"/>
      <c r="E625" s="21" t="s">
        <v>76</v>
      </c>
      <c r="F625" s="169"/>
      <c r="G625" s="27"/>
      <c r="H625" s="132"/>
      <c r="I625" s="133"/>
      <c r="J625" s="17"/>
      <c r="K625" s="17"/>
      <c r="L625" s="17"/>
      <c r="M625" s="17"/>
      <c r="N625" s="17"/>
      <c r="O625" s="17"/>
      <c r="P625" s="22"/>
      <c r="Q625" s="22"/>
      <c r="R625" s="48"/>
      <c r="S625" s="22"/>
      <c r="T625" s="67"/>
      <c r="U625" s="51"/>
    </row>
    <row r="626" spans="1:21" ht="30" customHeight="1">
      <c r="A626" s="165"/>
      <c r="B626" s="166"/>
      <c r="C626" s="167"/>
      <c r="D626" s="168"/>
      <c r="E626" s="21" t="s">
        <v>77</v>
      </c>
      <c r="F626" s="169"/>
      <c r="G626" s="27"/>
      <c r="H626" s="132"/>
      <c r="I626" s="133"/>
      <c r="J626" s="17"/>
      <c r="K626" s="17"/>
      <c r="L626" s="17"/>
      <c r="M626" s="17"/>
      <c r="N626" s="17"/>
      <c r="O626" s="17"/>
      <c r="P626" s="22"/>
      <c r="Q626" s="22"/>
      <c r="R626" s="48"/>
      <c r="S626" s="22"/>
      <c r="T626" s="67"/>
      <c r="U626" s="51"/>
    </row>
    <row r="627" spans="1:21" ht="28.5" customHeight="1">
      <c r="A627" s="165">
        <v>2942</v>
      </c>
      <c r="B627" s="170" t="s">
        <v>98</v>
      </c>
      <c r="C627" s="167">
        <v>4</v>
      </c>
      <c r="D627" s="168">
        <v>2</v>
      </c>
      <c r="E627" s="21" t="s">
        <v>77</v>
      </c>
      <c r="F627" s="169"/>
      <c r="G627" s="27"/>
      <c r="H627" s="132"/>
      <c r="I627" s="133"/>
      <c r="J627" s="17"/>
      <c r="K627" s="17"/>
      <c r="L627" s="17"/>
      <c r="M627" s="17"/>
      <c r="N627" s="17"/>
      <c r="O627" s="17"/>
      <c r="P627" s="22"/>
      <c r="Q627" s="22"/>
      <c r="R627" s="48"/>
      <c r="S627" s="22"/>
      <c r="T627" s="67"/>
      <c r="U627" s="51"/>
    </row>
    <row r="628" spans="1:21" ht="409.5" hidden="1">
      <c r="A628" s="165"/>
      <c r="B628" s="166"/>
      <c r="C628" s="167"/>
      <c r="D628" s="168"/>
      <c r="E628" s="21" t="s">
        <v>107</v>
      </c>
      <c r="F628" s="171" t="s">
        <v>14</v>
      </c>
      <c r="G628" s="27"/>
      <c r="H628" s="132"/>
      <c r="I628" s="133"/>
      <c r="J628" s="17"/>
      <c r="K628" s="17"/>
      <c r="L628" s="17"/>
      <c r="M628" s="17"/>
      <c r="N628" s="17"/>
      <c r="O628" s="17"/>
      <c r="P628" s="22"/>
      <c r="Q628" s="22"/>
      <c r="R628" s="48"/>
      <c r="S628" s="22"/>
      <c r="T628" s="67"/>
      <c r="U628" s="51"/>
    </row>
    <row r="629" spans="1:21" ht="36" hidden="1">
      <c r="A629" s="165"/>
      <c r="B629" s="166"/>
      <c r="C629" s="167"/>
      <c r="D629" s="168"/>
      <c r="E629" s="21" t="s">
        <v>76</v>
      </c>
      <c r="F629" s="169"/>
      <c r="G629" s="27"/>
      <c r="H629" s="132"/>
      <c r="I629" s="133"/>
      <c r="J629" s="17"/>
      <c r="K629" s="17"/>
      <c r="L629" s="17"/>
      <c r="M629" s="17"/>
      <c r="N629" s="17"/>
      <c r="O629" s="17"/>
      <c r="P629" s="22"/>
      <c r="Q629" s="22"/>
      <c r="R629" s="48"/>
      <c r="S629" s="22"/>
      <c r="T629" s="67"/>
      <c r="U629" s="53"/>
    </row>
    <row r="630" spans="1:21" ht="20.25" customHeight="1">
      <c r="A630" s="165"/>
      <c r="B630" s="166"/>
      <c r="C630" s="167"/>
      <c r="D630" s="168"/>
      <c r="E630" s="21" t="s">
        <v>77</v>
      </c>
      <c r="F630" s="169"/>
      <c r="G630" s="27"/>
      <c r="H630" s="132"/>
      <c r="I630" s="133"/>
      <c r="J630" s="17"/>
      <c r="K630" s="17"/>
      <c r="L630" s="17"/>
      <c r="M630" s="17"/>
      <c r="N630" s="17"/>
      <c r="O630" s="17"/>
      <c r="P630" s="22"/>
      <c r="Q630" s="22"/>
      <c r="R630" s="48"/>
      <c r="S630" s="22"/>
      <c r="T630" s="67"/>
      <c r="U630" s="51"/>
    </row>
    <row r="631" spans="1:21" ht="25.5" customHeight="1">
      <c r="A631" s="165"/>
      <c r="B631" s="170"/>
      <c r="C631" s="167"/>
      <c r="D631" s="168"/>
      <c r="E631" s="21" t="s">
        <v>77</v>
      </c>
      <c r="F631" s="169"/>
      <c r="G631" s="27"/>
      <c r="H631" s="132"/>
      <c r="I631" s="133"/>
      <c r="J631" s="17"/>
      <c r="K631" s="17"/>
      <c r="L631" s="17"/>
      <c r="M631" s="17"/>
      <c r="N631" s="17"/>
      <c r="O631" s="17"/>
      <c r="P631" s="22"/>
      <c r="Q631" s="22"/>
      <c r="R631" s="48"/>
      <c r="S631" s="22"/>
      <c r="T631" s="67"/>
      <c r="U631" s="51"/>
    </row>
    <row r="632" spans="1:21" ht="30.75" customHeight="1">
      <c r="A632" s="165">
        <v>2950</v>
      </c>
      <c r="B632" s="166" t="s">
        <v>98</v>
      </c>
      <c r="C632" s="167">
        <v>5</v>
      </c>
      <c r="D632" s="168">
        <v>0</v>
      </c>
      <c r="E632" s="21" t="s">
        <v>15</v>
      </c>
      <c r="F632" s="172" t="s">
        <v>16</v>
      </c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48"/>
      <c r="S632" s="22"/>
      <c r="T632" s="67"/>
      <c r="U632" s="51"/>
    </row>
    <row r="633" spans="1:22" ht="24" customHeight="1">
      <c r="A633" s="165"/>
      <c r="B633" s="170"/>
      <c r="C633" s="167"/>
      <c r="D633" s="168"/>
      <c r="E633" s="21" t="s">
        <v>69</v>
      </c>
      <c r="F633" s="172"/>
      <c r="G633" s="27"/>
      <c r="H633" s="132"/>
      <c r="I633" s="133"/>
      <c r="J633" s="17"/>
      <c r="K633" s="17"/>
      <c r="L633" s="17"/>
      <c r="M633" s="17"/>
      <c r="N633" s="17"/>
      <c r="O633" s="17"/>
      <c r="P633" s="22"/>
      <c r="Q633" s="22"/>
      <c r="R633" s="48"/>
      <c r="S633" s="22"/>
      <c r="T633" s="67"/>
      <c r="U633" s="51"/>
      <c r="V633" s="10"/>
    </row>
    <row r="634" spans="1:21" ht="25.5" customHeight="1">
      <c r="A634" s="165">
        <v>2951</v>
      </c>
      <c r="B634" s="166" t="s">
        <v>459</v>
      </c>
      <c r="C634" s="167">
        <v>5</v>
      </c>
      <c r="D634" s="168">
        <v>1</v>
      </c>
      <c r="E634" s="21" t="s">
        <v>108</v>
      </c>
      <c r="F634" s="172"/>
      <c r="G634" s="27"/>
      <c r="H634" s="132"/>
      <c r="I634" s="133"/>
      <c r="J634" s="17"/>
      <c r="K634" s="17"/>
      <c r="L634" s="17"/>
      <c r="M634" s="17"/>
      <c r="N634" s="17"/>
      <c r="O634" s="17"/>
      <c r="P634" s="22"/>
      <c r="Q634" s="22"/>
      <c r="R634" s="48"/>
      <c r="S634" s="22"/>
      <c r="T634" s="67"/>
      <c r="U634" s="51"/>
    </row>
    <row r="635" spans="1:22" s="10" customFormat="1" ht="21" customHeight="1">
      <c r="A635" s="165"/>
      <c r="B635" s="166"/>
      <c r="C635" s="167"/>
      <c r="D635" s="168"/>
      <c r="E635" s="21" t="s">
        <v>76</v>
      </c>
      <c r="F635" s="169"/>
      <c r="G635" s="27"/>
      <c r="H635" s="132"/>
      <c r="I635" s="133"/>
      <c r="J635" s="17"/>
      <c r="K635" s="17"/>
      <c r="L635" s="17"/>
      <c r="M635" s="17"/>
      <c r="N635" s="17"/>
      <c r="O635" s="17"/>
      <c r="P635" s="22"/>
      <c r="Q635" s="22"/>
      <c r="R635" s="48"/>
      <c r="S635" s="22"/>
      <c r="T635" s="67"/>
      <c r="U635" s="51"/>
      <c r="V635" s="1"/>
    </row>
    <row r="636" spans="1:21" ht="17.25" customHeight="1">
      <c r="A636" s="165"/>
      <c r="B636" s="166"/>
      <c r="C636" s="167"/>
      <c r="D636" s="168"/>
      <c r="E636" s="26"/>
      <c r="F636" s="169"/>
      <c r="G636" s="27"/>
      <c r="H636" s="132"/>
      <c r="I636" s="133"/>
      <c r="J636" s="17"/>
      <c r="K636" s="17"/>
      <c r="L636" s="17"/>
      <c r="M636" s="17"/>
      <c r="N636" s="17"/>
      <c r="O636" s="17"/>
      <c r="P636" s="20"/>
      <c r="Q636" s="20"/>
      <c r="R636" s="47"/>
      <c r="S636" s="20"/>
      <c r="T636" s="67"/>
      <c r="U636" s="51"/>
    </row>
    <row r="637" spans="1:21" ht="22.5" customHeight="1">
      <c r="A637" s="165"/>
      <c r="B637" s="166"/>
      <c r="C637" s="167"/>
      <c r="D637" s="168"/>
      <c r="E637" s="21" t="s">
        <v>77</v>
      </c>
      <c r="F637" s="169"/>
      <c r="G637" s="27"/>
      <c r="H637" s="132"/>
      <c r="I637" s="133"/>
      <c r="J637" s="17"/>
      <c r="K637" s="17"/>
      <c r="L637" s="17"/>
      <c r="M637" s="17"/>
      <c r="N637" s="17"/>
      <c r="O637" s="17"/>
      <c r="P637" s="22"/>
      <c r="Q637" s="22"/>
      <c r="R637" s="48"/>
      <c r="S637" s="22"/>
      <c r="T637" s="67"/>
      <c r="U637" s="51"/>
    </row>
    <row r="638" spans="1:21" ht="24.75" customHeight="1">
      <c r="A638" s="165"/>
      <c r="B638" s="170"/>
      <c r="C638" s="167"/>
      <c r="D638" s="168"/>
      <c r="E638" s="21" t="s">
        <v>77</v>
      </c>
      <c r="F638" s="169"/>
      <c r="G638" s="27"/>
      <c r="H638" s="132"/>
      <c r="I638" s="133"/>
      <c r="J638" s="17"/>
      <c r="K638" s="17"/>
      <c r="L638" s="17"/>
      <c r="M638" s="17"/>
      <c r="N638" s="17"/>
      <c r="O638" s="17"/>
      <c r="P638" s="22"/>
      <c r="Q638" s="22"/>
      <c r="R638" s="48"/>
      <c r="S638" s="22"/>
      <c r="T638" s="67"/>
      <c r="U638" s="51"/>
    </row>
    <row r="639" spans="1:22" ht="30" customHeight="1">
      <c r="A639" s="165">
        <v>2952</v>
      </c>
      <c r="B639" s="166" t="s">
        <v>98</v>
      </c>
      <c r="C639" s="167">
        <v>5</v>
      </c>
      <c r="D639" s="168">
        <v>2</v>
      </c>
      <c r="E639" s="21" t="s">
        <v>109</v>
      </c>
      <c r="F639" s="171" t="s">
        <v>17</v>
      </c>
      <c r="G639" s="27"/>
      <c r="H639" s="132"/>
      <c r="I639" s="133"/>
      <c r="J639" s="17"/>
      <c r="K639" s="17"/>
      <c r="L639" s="17"/>
      <c r="M639" s="17"/>
      <c r="N639" s="17"/>
      <c r="O639" s="17"/>
      <c r="P639" s="22"/>
      <c r="Q639" s="22"/>
      <c r="R639" s="48"/>
      <c r="S639" s="22"/>
      <c r="T639" s="67"/>
      <c r="U639" s="51"/>
      <c r="V639" s="10"/>
    </row>
    <row r="640" spans="1:21" ht="37.5" customHeight="1">
      <c r="A640" s="165"/>
      <c r="B640" s="166"/>
      <c r="C640" s="167"/>
      <c r="D640" s="168"/>
      <c r="E640" s="21" t="s">
        <v>76</v>
      </c>
      <c r="F640" s="169"/>
      <c r="G640" s="27"/>
      <c r="H640" s="132"/>
      <c r="I640" s="133"/>
      <c r="J640" s="17"/>
      <c r="K640" s="17"/>
      <c r="L640" s="17"/>
      <c r="M640" s="17"/>
      <c r="N640" s="17"/>
      <c r="O640" s="17"/>
      <c r="P640" s="22"/>
      <c r="Q640" s="22"/>
      <c r="R640" s="48"/>
      <c r="S640" s="22"/>
      <c r="T640" s="67"/>
      <c r="U640" s="53"/>
    </row>
    <row r="641" spans="1:22" s="10" customFormat="1" ht="20.25" customHeight="1">
      <c r="A641" s="165"/>
      <c r="B641" s="166"/>
      <c r="C641" s="167"/>
      <c r="D641" s="168"/>
      <c r="E641" s="21" t="s">
        <v>77</v>
      </c>
      <c r="F641" s="169"/>
      <c r="G641" s="27"/>
      <c r="H641" s="132"/>
      <c r="I641" s="133"/>
      <c r="J641" s="17"/>
      <c r="K641" s="17"/>
      <c r="L641" s="17"/>
      <c r="M641" s="17"/>
      <c r="N641" s="17"/>
      <c r="O641" s="17"/>
      <c r="P641" s="22"/>
      <c r="Q641" s="22"/>
      <c r="R641" s="48"/>
      <c r="S641" s="22"/>
      <c r="T641" s="67"/>
      <c r="U641" s="51"/>
      <c r="V641" s="1"/>
    </row>
    <row r="642" spans="1:21" ht="22.5" customHeight="1">
      <c r="A642" s="165">
        <v>2960</v>
      </c>
      <c r="B642" s="170" t="s">
        <v>98</v>
      </c>
      <c r="C642" s="167">
        <v>6</v>
      </c>
      <c r="D642" s="168">
        <v>0</v>
      </c>
      <c r="E642" s="21" t="s">
        <v>18</v>
      </c>
      <c r="F642" s="169"/>
      <c r="G642" s="27">
        <v>5000</v>
      </c>
      <c r="H642" s="132">
        <f>+G642</f>
        <v>5000</v>
      </c>
      <c r="I642" s="25" t="s">
        <v>75</v>
      </c>
      <c r="J642" s="17"/>
      <c r="K642" s="17"/>
      <c r="L642" s="17"/>
      <c r="M642" s="17"/>
      <c r="N642" s="17"/>
      <c r="O642" s="17"/>
      <c r="P642" s="20">
        <f>+G642*0.25</f>
        <v>1250</v>
      </c>
      <c r="Q642" s="20">
        <f>+P642*2</f>
        <v>2500</v>
      </c>
      <c r="R642" s="47">
        <f>+P642*3</f>
        <v>3750</v>
      </c>
      <c r="S642" s="20">
        <f>+P642*4</f>
        <v>5000</v>
      </c>
      <c r="T642" s="67"/>
      <c r="U642" s="51"/>
    </row>
    <row r="643" spans="2:21" ht="3.75" customHeight="1">
      <c r="B643" s="166"/>
      <c r="C643" s="167"/>
      <c r="D643" s="168"/>
      <c r="E643" s="21"/>
      <c r="F643" s="172" t="s">
        <v>19</v>
      </c>
      <c r="G643" s="27"/>
      <c r="H643" s="132"/>
      <c r="I643" s="25"/>
      <c r="J643" s="17"/>
      <c r="K643" s="17"/>
      <c r="L643" s="17"/>
      <c r="M643" s="17"/>
      <c r="N643" s="17"/>
      <c r="O643" s="17"/>
      <c r="P643" s="20"/>
      <c r="Q643" s="20"/>
      <c r="R643" s="47"/>
      <c r="S643" s="20"/>
      <c r="T643" s="67">
        <f>T645</f>
        <v>0</v>
      </c>
      <c r="U643" s="51"/>
    </row>
    <row r="644" spans="1:21" ht="41.25" customHeight="1">
      <c r="A644" s="165"/>
      <c r="B644" s="170"/>
      <c r="C644" s="167"/>
      <c r="D644" s="168"/>
      <c r="E644" s="21" t="s">
        <v>69</v>
      </c>
      <c r="F644" s="172"/>
      <c r="G644" s="27"/>
      <c r="H644" s="132"/>
      <c r="I644" s="133"/>
      <c r="J644" s="17"/>
      <c r="K644" s="17"/>
      <c r="L644" s="17"/>
      <c r="M644" s="17"/>
      <c r="N644" s="17"/>
      <c r="O644" s="17"/>
      <c r="P644" s="22"/>
      <c r="Q644" s="22"/>
      <c r="R644" s="48"/>
      <c r="S644" s="22"/>
      <c r="T644" s="67"/>
      <c r="U644" s="51"/>
    </row>
    <row r="645" spans="1:22" ht="24" customHeight="1">
      <c r="A645" s="165">
        <v>2961</v>
      </c>
      <c r="B645" s="166" t="s">
        <v>98</v>
      </c>
      <c r="C645" s="167">
        <v>6</v>
      </c>
      <c r="D645" s="168">
        <v>1</v>
      </c>
      <c r="E645" s="21" t="s">
        <v>18</v>
      </c>
      <c r="F645" s="171" t="s">
        <v>20</v>
      </c>
      <c r="G645" s="27">
        <v>5000</v>
      </c>
      <c r="H645" s="132">
        <f>+G645</f>
        <v>5000</v>
      </c>
      <c r="I645" s="25" t="s">
        <v>75</v>
      </c>
      <c r="J645" s="17"/>
      <c r="K645" s="17"/>
      <c r="L645" s="17"/>
      <c r="M645" s="17"/>
      <c r="N645" s="17"/>
      <c r="O645" s="17"/>
      <c r="P645" s="20">
        <f>+G645*0.25</f>
        <v>1250</v>
      </c>
      <c r="Q645" s="20">
        <f>+P645*2</f>
        <v>2500</v>
      </c>
      <c r="R645" s="47">
        <f>+P645*3</f>
        <v>3750</v>
      </c>
      <c r="S645" s="20">
        <f>+P645*4</f>
        <v>5000</v>
      </c>
      <c r="T645" s="67"/>
      <c r="U645" s="51"/>
      <c r="V645" s="10"/>
    </row>
    <row r="646" spans="1:21" ht="22.5" customHeight="1">
      <c r="A646" s="165"/>
      <c r="B646" s="166"/>
      <c r="C646" s="167"/>
      <c r="D646" s="168"/>
      <c r="E646" s="21" t="s">
        <v>76</v>
      </c>
      <c r="F646" s="169"/>
      <c r="G646" s="27"/>
      <c r="H646" s="132"/>
      <c r="I646" s="133"/>
      <c r="J646" s="17"/>
      <c r="K646" s="17"/>
      <c r="L646" s="17"/>
      <c r="M646" s="17"/>
      <c r="N646" s="17"/>
      <c r="O646" s="17"/>
      <c r="P646" s="22"/>
      <c r="Q646" s="22"/>
      <c r="R646" s="48"/>
      <c r="S646" s="22"/>
      <c r="T646" s="67"/>
      <c r="U646" s="53"/>
    </row>
    <row r="647" spans="1:22" s="10" customFormat="1" ht="21" customHeight="1">
      <c r="A647" s="165"/>
      <c r="B647" s="166"/>
      <c r="C647" s="167"/>
      <c r="D647" s="168"/>
      <c r="E647" s="21" t="s">
        <v>390</v>
      </c>
      <c r="F647" s="169"/>
      <c r="G647" s="27">
        <v>5000</v>
      </c>
      <c r="H647" s="132">
        <f>+G647</f>
        <v>5000</v>
      </c>
      <c r="I647" s="25" t="s">
        <v>75</v>
      </c>
      <c r="J647" s="17"/>
      <c r="K647" s="17"/>
      <c r="L647" s="17"/>
      <c r="M647" s="17"/>
      <c r="N647" s="17"/>
      <c r="O647" s="17"/>
      <c r="P647" s="20">
        <f>+G647*0.25</f>
        <v>1250</v>
      </c>
      <c r="Q647" s="20">
        <f>+P647*2</f>
        <v>2500</v>
      </c>
      <c r="R647" s="47">
        <f>+P647*3</f>
        <v>3750</v>
      </c>
      <c r="S647" s="20">
        <f>+P647*4</f>
        <v>5000</v>
      </c>
      <c r="T647" s="67"/>
      <c r="U647" s="51"/>
      <c r="V647" s="1"/>
    </row>
    <row r="648" spans="1:21" ht="22.5" customHeight="1">
      <c r="A648" s="165"/>
      <c r="B648" s="170"/>
      <c r="C648" s="167"/>
      <c r="D648" s="168"/>
      <c r="E648" s="21" t="s">
        <v>77</v>
      </c>
      <c r="F648" s="169"/>
      <c r="G648" s="27"/>
      <c r="H648" s="132"/>
      <c r="I648" s="133"/>
      <c r="J648" s="17"/>
      <c r="K648" s="17"/>
      <c r="L648" s="17"/>
      <c r="M648" s="17"/>
      <c r="N648" s="17"/>
      <c r="O648" s="17"/>
      <c r="P648" s="22"/>
      <c r="Q648" s="22"/>
      <c r="R648" s="48"/>
      <c r="S648" s="22"/>
      <c r="T648" s="67"/>
      <c r="U648" s="51"/>
    </row>
    <row r="649" spans="1:21" ht="39.75" customHeight="1">
      <c r="A649" s="165">
        <v>2970</v>
      </c>
      <c r="B649" s="166" t="s">
        <v>98</v>
      </c>
      <c r="C649" s="167">
        <v>7</v>
      </c>
      <c r="D649" s="168">
        <v>0</v>
      </c>
      <c r="E649" s="21" t="s">
        <v>21</v>
      </c>
      <c r="F649" s="172" t="s">
        <v>22</v>
      </c>
      <c r="G649" s="27"/>
      <c r="H649" s="132"/>
      <c r="I649" s="133"/>
      <c r="J649" s="17"/>
      <c r="K649" s="17"/>
      <c r="L649" s="17"/>
      <c r="M649" s="17"/>
      <c r="N649" s="17"/>
      <c r="O649" s="17"/>
      <c r="P649" s="22"/>
      <c r="Q649" s="22"/>
      <c r="R649" s="48"/>
      <c r="S649" s="22"/>
      <c r="T649" s="67"/>
      <c r="U649" s="51"/>
    </row>
    <row r="650" spans="1:22" ht="21.75" customHeight="1">
      <c r="A650" s="165"/>
      <c r="B650" s="170"/>
      <c r="C650" s="167"/>
      <c r="D650" s="168"/>
      <c r="E650" s="21" t="s">
        <v>69</v>
      </c>
      <c r="F650" s="172"/>
      <c r="G650" s="27"/>
      <c r="H650" s="132"/>
      <c r="I650" s="133"/>
      <c r="J650" s="17"/>
      <c r="K650" s="17"/>
      <c r="L650" s="17"/>
      <c r="M650" s="17"/>
      <c r="N650" s="17"/>
      <c r="O650" s="17"/>
      <c r="P650" s="22"/>
      <c r="Q650" s="22"/>
      <c r="R650" s="48"/>
      <c r="S650" s="22"/>
      <c r="T650" s="67"/>
      <c r="U650" s="51"/>
      <c r="V650" s="9"/>
    </row>
    <row r="651" spans="1:21" ht="22.5" customHeight="1">
      <c r="A651" s="165">
        <v>2971</v>
      </c>
      <c r="B651" s="166" t="s">
        <v>98</v>
      </c>
      <c r="C651" s="167">
        <v>7</v>
      </c>
      <c r="D651" s="168">
        <v>1</v>
      </c>
      <c r="E651" s="21" t="s">
        <v>21</v>
      </c>
      <c r="F651" s="171" t="s">
        <v>22</v>
      </c>
      <c r="G651" s="27"/>
      <c r="H651" s="132"/>
      <c r="I651" s="133"/>
      <c r="J651" s="17"/>
      <c r="K651" s="17"/>
      <c r="L651" s="17"/>
      <c r="M651" s="17"/>
      <c r="N651" s="17"/>
      <c r="O651" s="17"/>
      <c r="P651" s="22"/>
      <c r="Q651" s="22"/>
      <c r="R651" s="48"/>
      <c r="S651" s="22"/>
      <c r="T651" s="67"/>
      <c r="U651" s="51"/>
    </row>
    <row r="652" spans="1:22" s="9" customFormat="1" ht="24.75" customHeight="1">
      <c r="A652" s="165"/>
      <c r="B652" s="166"/>
      <c r="C652" s="167"/>
      <c r="D652" s="168"/>
      <c r="E652" s="21" t="s">
        <v>76</v>
      </c>
      <c r="F652" s="169"/>
      <c r="G652" s="27"/>
      <c r="H652" s="132"/>
      <c r="I652" s="133"/>
      <c r="J652" s="17"/>
      <c r="K652" s="17"/>
      <c r="L652" s="17"/>
      <c r="M652" s="17"/>
      <c r="N652" s="17"/>
      <c r="O652" s="17"/>
      <c r="P652" s="22"/>
      <c r="Q652" s="22"/>
      <c r="R652" s="48"/>
      <c r="S652" s="22"/>
      <c r="T652" s="67"/>
      <c r="U652" s="53"/>
      <c r="V652" s="1"/>
    </row>
    <row r="653" spans="1:22" ht="20.25" customHeight="1">
      <c r="A653" s="165"/>
      <c r="B653" s="166"/>
      <c r="C653" s="167"/>
      <c r="D653" s="168"/>
      <c r="E653" s="21" t="s">
        <v>77</v>
      </c>
      <c r="F653" s="169"/>
      <c r="G653" s="27"/>
      <c r="H653" s="132"/>
      <c r="I653" s="133"/>
      <c r="J653" s="17"/>
      <c r="K653" s="17"/>
      <c r="L653" s="17"/>
      <c r="M653" s="17"/>
      <c r="N653" s="17"/>
      <c r="O653" s="17"/>
      <c r="P653" s="22"/>
      <c r="Q653" s="22"/>
      <c r="R653" s="48"/>
      <c r="S653" s="22"/>
      <c r="T653" s="67"/>
      <c r="U653" s="51"/>
      <c r="V653" s="10"/>
    </row>
    <row r="654" spans="1:21" ht="25.5" customHeight="1">
      <c r="A654" s="165"/>
      <c r="B654" s="170"/>
      <c r="C654" s="167"/>
      <c r="D654" s="168"/>
      <c r="E654" s="21" t="s">
        <v>77</v>
      </c>
      <c r="F654" s="169"/>
      <c r="G654" s="27"/>
      <c r="H654" s="132"/>
      <c r="I654" s="133"/>
      <c r="J654" s="17"/>
      <c r="K654" s="17"/>
      <c r="L654" s="17"/>
      <c r="M654" s="17"/>
      <c r="N654" s="17"/>
      <c r="O654" s="17"/>
      <c r="P654" s="22"/>
      <c r="Q654" s="22"/>
      <c r="R654" s="48"/>
      <c r="S654" s="22"/>
      <c r="T654" s="67"/>
      <c r="U654" s="51"/>
    </row>
    <row r="655" spans="1:22" s="10" customFormat="1" ht="21" customHeight="1">
      <c r="A655" s="165">
        <v>2980</v>
      </c>
      <c r="B655" s="166" t="s">
        <v>98</v>
      </c>
      <c r="C655" s="167">
        <v>8</v>
      </c>
      <c r="D655" s="168">
        <v>0</v>
      </c>
      <c r="E655" s="21" t="s">
        <v>23</v>
      </c>
      <c r="F655" s="172" t="s">
        <v>24</v>
      </c>
      <c r="G655" s="27"/>
      <c r="H655" s="132"/>
      <c r="I655" s="133"/>
      <c r="J655" s="17"/>
      <c r="K655" s="17"/>
      <c r="L655" s="17"/>
      <c r="M655" s="17"/>
      <c r="N655" s="17"/>
      <c r="O655" s="17"/>
      <c r="P655" s="22"/>
      <c r="Q655" s="22"/>
      <c r="R655" s="48"/>
      <c r="S655" s="22"/>
      <c r="T655" s="67"/>
      <c r="U655" s="51"/>
      <c r="V655" s="15"/>
    </row>
    <row r="656" spans="1:21" ht="20.25" customHeight="1">
      <c r="A656" s="165"/>
      <c r="B656" s="170"/>
      <c r="C656" s="167"/>
      <c r="D656" s="168"/>
      <c r="E656" s="21" t="s">
        <v>69</v>
      </c>
      <c r="F656" s="172"/>
      <c r="G656" s="27"/>
      <c r="H656" s="132"/>
      <c r="I656" s="133"/>
      <c r="J656" s="17"/>
      <c r="K656" s="17"/>
      <c r="L656" s="17"/>
      <c r="M656" s="17"/>
      <c r="N656" s="17"/>
      <c r="O656" s="17"/>
      <c r="P656" s="22"/>
      <c r="Q656" s="22"/>
      <c r="R656" s="48"/>
      <c r="S656" s="22"/>
      <c r="T656" s="67"/>
      <c r="U656" s="51"/>
    </row>
    <row r="657" spans="1:22" ht="19.5" customHeight="1">
      <c r="A657" s="165">
        <v>2981</v>
      </c>
      <c r="B657" s="166" t="s">
        <v>98</v>
      </c>
      <c r="C657" s="167">
        <v>8</v>
      </c>
      <c r="D657" s="168">
        <v>1</v>
      </c>
      <c r="E657" s="21" t="s">
        <v>23</v>
      </c>
      <c r="F657" s="171" t="s">
        <v>25</v>
      </c>
      <c r="G657" s="27"/>
      <c r="H657" s="132"/>
      <c r="I657" s="133"/>
      <c r="J657" s="17"/>
      <c r="K657" s="17"/>
      <c r="L657" s="17"/>
      <c r="M657" s="17"/>
      <c r="N657" s="17"/>
      <c r="O657" s="17"/>
      <c r="P657" s="22"/>
      <c r="Q657" s="22"/>
      <c r="R657" s="48"/>
      <c r="S657" s="22"/>
      <c r="T657" s="67"/>
      <c r="U657" s="36"/>
      <c r="V657" s="15"/>
    </row>
    <row r="658" spans="1:21" ht="25.5" customHeight="1">
      <c r="A658" s="165"/>
      <c r="B658" s="166"/>
      <c r="C658" s="167"/>
      <c r="D658" s="168"/>
      <c r="E658" s="21" t="s">
        <v>76</v>
      </c>
      <c r="F658" s="169"/>
      <c r="G658" s="27"/>
      <c r="H658" s="132"/>
      <c r="I658" s="133"/>
      <c r="J658" s="17"/>
      <c r="K658" s="17"/>
      <c r="L658" s="17"/>
      <c r="M658" s="17"/>
      <c r="N658" s="17"/>
      <c r="O658" s="17"/>
      <c r="P658" s="22"/>
      <c r="Q658" s="22"/>
      <c r="R658" s="48"/>
      <c r="S658" s="22"/>
      <c r="T658" s="67"/>
      <c r="U658" s="51"/>
    </row>
    <row r="659" spans="1:21" ht="19.5" customHeight="1">
      <c r="A659" s="165"/>
      <c r="B659" s="166"/>
      <c r="C659" s="167"/>
      <c r="D659" s="168"/>
      <c r="E659" s="21" t="s">
        <v>77</v>
      </c>
      <c r="F659" s="169"/>
      <c r="G659" s="27"/>
      <c r="H659" s="132"/>
      <c r="I659" s="133"/>
      <c r="J659" s="17"/>
      <c r="K659" s="17"/>
      <c r="L659" s="17"/>
      <c r="M659" s="17"/>
      <c r="N659" s="17"/>
      <c r="O659" s="17"/>
      <c r="P659" s="22"/>
      <c r="Q659" s="22"/>
      <c r="R659" s="48"/>
      <c r="S659" s="22"/>
      <c r="T659" s="67"/>
      <c r="U659" s="51"/>
    </row>
    <row r="660" spans="1:21" ht="21" customHeight="1">
      <c r="A660" s="173"/>
      <c r="B660" s="170"/>
      <c r="C660" s="167"/>
      <c r="D660" s="168"/>
      <c r="E660" s="21" t="s">
        <v>77</v>
      </c>
      <c r="F660" s="169"/>
      <c r="G660" s="30">
        <f>G663+G673+G678+G684+G691+G697+G703+G711+G715</f>
        <v>75392.6</v>
      </c>
      <c r="H660" s="30">
        <f>H663+H673+H678+H684+H691+H697+H703+H711+H715</f>
        <v>75392.6</v>
      </c>
      <c r="I660" s="133"/>
      <c r="J660" s="17"/>
      <c r="K660" s="17"/>
      <c r="L660" s="17"/>
      <c r="M660" s="17"/>
      <c r="N660" s="17"/>
      <c r="O660" s="17"/>
      <c r="P660" s="22"/>
      <c r="Q660" s="20">
        <f>Q663+Q673+Q678+Q684+Q691+Q697+Q703+Q711+Q715</f>
        <v>47181.3</v>
      </c>
      <c r="R660" s="47">
        <f>R663+R673+R684+R691+R697+R703+R711+R715+R678</f>
        <v>61312</v>
      </c>
      <c r="S660" s="20">
        <f>+P661*4</f>
        <v>75392.6</v>
      </c>
      <c r="T660" s="67"/>
      <c r="U660" s="53"/>
    </row>
    <row r="661" spans="1:21" ht="23.25" customHeight="1">
      <c r="A661" s="176">
        <v>3000</v>
      </c>
      <c r="B661" s="166" t="s">
        <v>111</v>
      </c>
      <c r="C661" s="177">
        <v>0</v>
      </c>
      <c r="D661" s="144">
        <v>0</v>
      </c>
      <c r="E661" s="174" t="s">
        <v>387</v>
      </c>
      <c r="F661" s="175" t="s">
        <v>26</v>
      </c>
      <c r="G661" s="16"/>
      <c r="H661" s="16"/>
      <c r="I661" s="69"/>
      <c r="J661" s="19"/>
      <c r="K661" s="19"/>
      <c r="L661" s="19"/>
      <c r="M661" s="19"/>
      <c r="N661" s="19"/>
      <c r="O661" s="19"/>
      <c r="P661" s="20">
        <f>+G660*0.25</f>
        <v>18848.15</v>
      </c>
      <c r="T661" s="67"/>
      <c r="U661" s="51"/>
    </row>
    <row r="662" spans="1:21" ht="26.25" customHeight="1">
      <c r="A662" s="165"/>
      <c r="B662" s="170"/>
      <c r="C662" s="167"/>
      <c r="D662" s="168"/>
      <c r="E662" s="21" t="s">
        <v>68</v>
      </c>
      <c r="F662" s="178"/>
      <c r="G662" s="125"/>
      <c r="H662" s="126"/>
      <c r="I662" s="127"/>
      <c r="J662" s="17"/>
      <c r="K662" s="17"/>
      <c r="L662" s="17"/>
      <c r="M662" s="17"/>
      <c r="N662" s="17"/>
      <c r="O662" s="17"/>
      <c r="P662" s="22"/>
      <c r="Q662" s="22"/>
      <c r="R662" s="48"/>
      <c r="S662" s="22"/>
      <c r="T662" s="67"/>
      <c r="U662" s="51"/>
    </row>
    <row r="663" spans="1:22" ht="21.75" customHeight="1">
      <c r="A663" s="165">
        <v>3010</v>
      </c>
      <c r="B663" s="166" t="s">
        <v>111</v>
      </c>
      <c r="C663" s="167">
        <v>1</v>
      </c>
      <c r="D663" s="168">
        <v>0</v>
      </c>
      <c r="E663" s="21" t="s">
        <v>110</v>
      </c>
      <c r="F663" s="172" t="s">
        <v>27</v>
      </c>
      <c r="G663" s="27"/>
      <c r="H663" s="132"/>
      <c r="I663" s="133"/>
      <c r="J663" s="17"/>
      <c r="K663" s="17"/>
      <c r="L663" s="17"/>
      <c r="M663" s="17"/>
      <c r="N663" s="17"/>
      <c r="O663" s="17"/>
      <c r="P663" s="22"/>
      <c r="Q663" s="22"/>
      <c r="R663" s="48"/>
      <c r="S663" s="22"/>
      <c r="T663" s="67"/>
      <c r="U663" s="51"/>
      <c r="V663" s="10"/>
    </row>
    <row r="664" spans="1:21" ht="18.75" customHeight="1">
      <c r="A664" s="165"/>
      <c r="B664" s="170"/>
      <c r="C664" s="167"/>
      <c r="D664" s="168"/>
      <c r="E664" s="21" t="s">
        <v>69</v>
      </c>
      <c r="F664" s="172"/>
      <c r="G664" s="27"/>
      <c r="H664" s="132"/>
      <c r="I664" s="133"/>
      <c r="J664" s="17"/>
      <c r="K664" s="17"/>
      <c r="L664" s="17"/>
      <c r="M664" s="17"/>
      <c r="N664" s="17"/>
      <c r="O664" s="17"/>
      <c r="P664" s="22"/>
      <c r="Q664" s="22"/>
      <c r="R664" s="48"/>
      <c r="S664" s="22"/>
      <c r="T664" s="67"/>
      <c r="U664" s="51"/>
    </row>
    <row r="665" spans="1:22" s="10" customFormat="1" ht="19.5" customHeight="1">
      <c r="A665" s="165">
        <v>3011</v>
      </c>
      <c r="B665" s="166" t="s">
        <v>111</v>
      </c>
      <c r="C665" s="167">
        <v>1</v>
      </c>
      <c r="D665" s="168">
        <v>1</v>
      </c>
      <c r="E665" s="21" t="s">
        <v>28</v>
      </c>
      <c r="F665" s="171" t="s">
        <v>29</v>
      </c>
      <c r="G665" s="27"/>
      <c r="H665" s="132"/>
      <c r="I665" s="133"/>
      <c r="J665" s="17"/>
      <c r="K665" s="17"/>
      <c r="L665" s="17"/>
      <c r="M665" s="17"/>
      <c r="N665" s="17"/>
      <c r="O665" s="17"/>
      <c r="P665" s="22"/>
      <c r="Q665" s="22"/>
      <c r="R665" s="48"/>
      <c r="S665" s="22"/>
      <c r="T665" s="67"/>
      <c r="U665" s="51"/>
      <c r="V665" s="1"/>
    </row>
    <row r="666" spans="1:21" ht="17.25" customHeight="1">
      <c r="A666" s="165"/>
      <c r="B666" s="166"/>
      <c r="C666" s="167"/>
      <c r="D666" s="168"/>
      <c r="E666" s="21" t="s">
        <v>76</v>
      </c>
      <c r="F666" s="169"/>
      <c r="G666" s="27"/>
      <c r="H666" s="132"/>
      <c r="I666" s="133"/>
      <c r="J666" s="17"/>
      <c r="K666" s="17"/>
      <c r="L666" s="17"/>
      <c r="M666" s="17"/>
      <c r="N666" s="17"/>
      <c r="O666" s="17"/>
      <c r="P666" s="22"/>
      <c r="Q666" s="22"/>
      <c r="R666" s="48"/>
      <c r="S666" s="22"/>
      <c r="T666" s="67"/>
      <c r="U666" s="51"/>
    </row>
    <row r="667" spans="1:21" ht="24" customHeight="1">
      <c r="A667" s="165"/>
      <c r="B667" s="166"/>
      <c r="C667" s="167"/>
      <c r="D667" s="168"/>
      <c r="E667" s="21" t="s">
        <v>77</v>
      </c>
      <c r="F667" s="169"/>
      <c r="G667" s="27"/>
      <c r="H667" s="132"/>
      <c r="I667" s="133"/>
      <c r="J667" s="17"/>
      <c r="K667" s="17"/>
      <c r="L667" s="17"/>
      <c r="M667" s="17"/>
      <c r="N667" s="17"/>
      <c r="O667" s="17"/>
      <c r="P667" s="22"/>
      <c r="Q667" s="22"/>
      <c r="R667" s="48"/>
      <c r="S667" s="22"/>
      <c r="T667" s="67"/>
      <c r="U667" s="51"/>
    </row>
    <row r="668" spans="1:21" ht="16.5" customHeight="1">
      <c r="A668" s="165"/>
      <c r="B668" s="170"/>
      <c r="C668" s="167"/>
      <c r="D668" s="168"/>
      <c r="E668" s="21" t="s">
        <v>77</v>
      </c>
      <c r="F668" s="169"/>
      <c r="G668" s="27"/>
      <c r="H668" s="132"/>
      <c r="I668" s="133"/>
      <c r="J668" s="17"/>
      <c r="K668" s="17"/>
      <c r="L668" s="17"/>
      <c r="M668" s="17"/>
      <c r="N668" s="17"/>
      <c r="O668" s="17"/>
      <c r="P668" s="22"/>
      <c r="Q668" s="22"/>
      <c r="R668" s="48"/>
      <c r="S668" s="22"/>
      <c r="T668" s="67"/>
      <c r="U668" s="51"/>
    </row>
    <row r="669" spans="1:22" ht="28.5" customHeight="1">
      <c r="A669" s="165">
        <v>3012</v>
      </c>
      <c r="B669" s="166" t="s">
        <v>111</v>
      </c>
      <c r="C669" s="167">
        <v>1</v>
      </c>
      <c r="D669" s="168">
        <v>2</v>
      </c>
      <c r="E669" s="21" t="s">
        <v>30</v>
      </c>
      <c r="F669" s="171" t="s">
        <v>31</v>
      </c>
      <c r="G669" s="27"/>
      <c r="H669" s="132"/>
      <c r="I669" s="133"/>
      <c r="J669" s="17"/>
      <c r="K669" s="17"/>
      <c r="L669" s="17"/>
      <c r="M669" s="17"/>
      <c r="N669" s="17"/>
      <c r="O669" s="17"/>
      <c r="P669" s="22"/>
      <c r="Q669" s="22"/>
      <c r="R669" s="48"/>
      <c r="S669" s="22"/>
      <c r="T669" s="67"/>
      <c r="U669" s="51"/>
      <c r="V669" s="10"/>
    </row>
    <row r="670" spans="1:22" ht="19.5" customHeight="1">
      <c r="A670" s="165"/>
      <c r="B670" s="166"/>
      <c r="C670" s="167"/>
      <c r="D670" s="168"/>
      <c r="E670" s="21" t="s">
        <v>76</v>
      </c>
      <c r="F670" s="169"/>
      <c r="G670" s="27"/>
      <c r="H670" s="132"/>
      <c r="I670" s="133"/>
      <c r="J670" s="17"/>
      <c r="K670" s="17"/>
      <c r="L670" s="17"/>
      <c r="M670" s="17"/>
      <c r="N670" s="17"/>
      <c r="O670" s="17"/>
      <c r="P670" s="22"/>
      <c r="Q670" s="22"/>
      <c r="R670" s="48"/>
      <c r="S670" s="22"/>
      <c r="T670" s="67"/>
      <c r="U670" s="53"/>
      <c r="V670" s="10"/>
    </row>
    <row r="671" spans="1:21" s="10" customFormat="1" ht="19.5" customHeight="1">
      <c r="A671" s="165"/>
      <c r="B671" s="166"/>
      <c r="C671" s="167"/>
      <c r="D671" s="168"/>
      <c r="E671" s="21" t="s">
        <v>77</v>
      </c>
      <c r="F671" s="169"/>
      <c r="G671" s="27"/>
      <c r="H671" s="132"/>
      <c r="I671" s="133"/>
      <c r="J671" s="17"/>
      <c r="K671" s="17"/>
      <c r="L671" s="17"/>
      <c r="M671" s="17"/>
      <c r="N671" s="17"/>
      <c r="O671" s="17"/>
      <c r="P671" s="22"/>
      <c r="Q671" s="22"/>
      <c r="R671" s="48"/>
      <c r="S671" s="22"/>
      <c r="T671" s="67"/>
      <c r="U671" s="51"/>
    </row>
    <row r="672" spans="1:21" s="10" customFormat="1" ht="20.25" customHeight="1">
      <c r="A672" s="165"/>
      <c r="B672" s="170"/>
      <c r="C672" s="167"/>
      <c r="D672" s="168"/>
      <c r="E672" s="21" t="s">
        <v>77</v>
      </c>
      <c r="F672" s="169"/>
      <c r="G672" s="27"/>
      <c r="H672" s="132"/>
      <c r="I672" s="133"/>
      <c r="J672" s="17"/>
      <c r="K672" s="17"/>
      <c r="L672" s="17"/>
      <c r="M672" s="17"/>
      <c r="N672" s="17"/>
      <c r="O672" s="17"/>
      <c r="P672" s="22"/>
      <c r="Q672" s="22"/>
      <c r="R672" s="48"/>
      <c r="S672" s="22"/>
      <c r="T672" s="67"/>
      <c r="U672" s="51"/>
    </row>
    <row r="673" spans="1:21" s="10" customFormat="1" ht="21.75" customHeight="1">
      <c r="A673" s="165">
        <v>3020</v>
      </c>
      <c r="B673" s="166" t="s">
        <v>111</v>
      </c>
      <c r="C673" s="167">
        <v>2</v>
      </c>
      <c r="D673" s="168">
        <v>0</v>
      </c>
      <c r="E673" s="21" t="s">
        <v>32</v>
      </c>
      <c r="F673" s="172" t="s">
        <v>33</v>
      </c>
      <c r="G673" s="27"/>
      <c r="H673" s="132"/>
      <c r="I673" s="133"/>
      <c r="J673" s="17"/>
      <c r="K673" s="17"/>
      <c r="L673" s="17"/>
      <c r="M673" s="17"/>
      <c r="N673" s="17"/>
      <c r="O673" s="17"/>
      <c r="P673" s="22"/>
      <c r="Q673" s="22"/>
      <c r="R673" s="48"/>
      <c r="S673" s="22"/>
      <c r="T673" s="67"/>
      <c r="U673" s="51"/>
    </row>
    <row r="674" spans="1:22" s="10" customFormat="1" ht="19.5" customHeight="1">
      <c r="A674" s="165"/>
      <c r="B674" s="170"/>
      <c r="C674" s="167"/>
      <c r="D674" s="168"/>
      <c r="E674" s="21" t="s">
        <v>69</v>
      </c>
      <c r="F674" s="172"/>
      <c r="G674" s="27"/>
      <c r="H674" s="132"/>
      <c r="I674" s="133"/>
      <c r="J674" s="17"/>
      <c r="K674" s="17"/>
      <c r="L674" s="17"/>
      <c r="M674" s="17"/>
      <c r="N674" s="17"/>
      <c r="O674" s="17"/>
      <c r="P674" s="22"/>
      <c r="Q674" s="22"/>
      <c r="R674" s="48"/>
      <c r="S674" s="22"/>
      <c r="T674" s="67"/>
      <c r="U674" s="51"/>
      <c r="V674" s="1"/>
    </row>
    <row r="675" spans="1:21" s="10" customFormat="1" ht="18.75" customHeight="1">
      <c r="A675" s="165">
        <v>3021</v>
      </c>
      <c r="B675" s="166" t="s">
        <v>111</v>
      </c>
      <c r="C675" s="167">
        <v>2</v>
      </c>
      <c r="D675" s="168">
        <v>1</v>
      </c>
      <c r="E675" s="21" t="s">
        <v>32</v>
      </c>
      <c r="F675" s="171" t="s">
        <v>34</v>
      </c>
      <c r="G675" s="27"/>
      <c r="H675" s="132"/>
      <c r="I675" s="133"/>
      <c r="J675" s="17"/>
      <c r="K675" s="17"/>
      <c r="L675" s="17"/>
      <c r="M675" s="17"/>
      <c r="N675" s="17"/>
      <c r="O675" s="17"/>
      <c r="P675" s="22"/>
      <c r="Q675" s="22"/>
      <c r="R675" s="48"/>
      <c r="S675" s="22"/>
      <c r="T675" s="67"/>
      <c r="U675" s="51"/>
    </row>
    <row r="676" spans="1:21" ht="18" customHeight="1">
      <c r="A676" s="165"/>
      <c r="B676" s="166"/>
      <c r="C676" s="167"/>
      <c r="D676" s="168"/>
      <c r="E676" s="21" t="s">
        <v>76</v>
      </c>
      <c r="F676" s="169"/>
      <c r="G676" s="27"/>
      <c r="H676" s="132"/>
      <c r="I676" s="133"/>
      <c r="J676" s="17"/>
      <c r="K676" s="17"/>
      <c r="L676" s="17"/>
      <c r="M676" s="17"/>
      <c r="N676" s="17"/>
      <c r="O676" s="17"/>
      <c r="P676" s="22"/>
      <c r="Q676" s="22"/>
      <c r="R676" s="48"/>
      <c r="S676" s="22"/>
      <c r="T676" s="67"/>
      <c r="U676" s="53"/>
    </row>
    <row r="677" spans="1:22" s="10" customFormat="1" ht="21.75" customHeight="1">
      <c r="A677" s="165"/>
      <c r="B677" s="166"/>
      <c r="C677" s="167"/>
      <c r="D677" s="168"/>
      <c r="E677" s="21" t="s">
        <v>77</v>
      </c>
      <c r="F677" s="169"/>
      <c r="G677" s="27"/>
      <c r="H677" s="132"/>
      <c r="I677" s="133"/>
      <c r="J677" s="17"/>
      <c r="K677" s="17"/>
      <c r="L677" s="17"/>
      <c r="M677" s="17"/>
      <c r="N677" s="17"/>
      <c r="O677" s="17"/>
      <c r="P677" s="22"/>
      <c r="Q677" s="22"/>
      <c r="R677" s="48"/>
      <c r="S677" s="22"/>
      <c r="T677" s="67"/>
      <c r="U677" s="53"/>
      <c r="V677" s="1"/>
    </row>
    <row r="678" spans="1:21" ht="23.25" customHeight="1">
      <c r="A678" s="165">
        <v>3030</v>
      </c>
      <c r="B678" s="170" t="s">
        <v>111</v>
      </c>
      <c r="C678" s="167">
        <v>3</v>
      </c>
      <c r="D678" s="168">
        <v>0</v>
      </c>
      <c r="E678" s="21" t="s">
        <v>35</v>
      </c>
      <c r="F678" s="169"/>
      <c r="G678" s="30">
        <f>G681</f>
        <v>3480</v>
      </c>
      <c r="H678" s="30">
        <f>H681</f>
        <v>3480</v>
      </c>
      <c r="I678" s="30"/>
      <c r="J678" s="19"/>
      <c r="K678" s="19"/>
      <c r="L678" s="19"/>
      <c r="M678" s="19"/>
      <c r="N678" s="19"/>
      <c r="O678" s="19"/>
      <c r="P678" s="20"/>
      <c r="Q678" s="20">
        <f>Q681</f>
        <v>1690</v>
      </c>
      <c r="R678" s="47">
        <v>2610</v>
      </c>
      <c r="S678" s="30">
        <v>3480</v>
      </c>
      <c r="T678" s="67">
        <f>T681</f>
        <v>572.8</v>
      </c>
      <c r="U678" s="53"/>
    </row>
    <row r="679" spans="1:21" ht="35.25" customHeight="1">
      <c r="A679" s="165"/>
      <c r="B679" s="166"/>
      <c r="C679" s="167"/>
      <c r="D679" s="168"/>
      <c r="E679" s="21" t="s">
        <v>35</v>
      </c>
      <c r="F679" s="172" t="s">
        <v>36</v>
      </c>
      <c r="G679" s="27"/>
      <c r="H679" s="24"/>
      <c r="I679" s="25"/>
      <c r="J679" s="17"/>
      <c r="K679" s="17"/>
      <c r="L679" s="17"/>
      <c r="M679" s="17"/>
      <c r="N679" s="17"/>
      <c r="O679" s="17"/>
      <c r="P679" s="20">
        <f>+G679*0.25</f>
        <v>0</v>
      </c>
      <c r="Q679" s="20"/>
      <c r="R679" s="47">
        <f>+P679*3</f>
        <v>0</v>
      </c>
      <c r="S679" s="27">
        <f>+P679*4</f>
        <v>0</v>
      </c>
      <c r="T679" s="67">
        <v>572.8</v>
      </c>
      <c r="U679" s="53"/>
    </row>
    <row r="680" spans="1:21" ht="21.75" customHeight="1">
      <c r="A680" s="165">
        <v>3031</v>
      </c>
      <c r="B680" s="170" t="s">
        <v>111</v>
      </c>
      <c r="C680" s="167">
        <v>3</v>
      </c>
      <c r="D680" s="168">
        <v>1</v>
      </c>
      <c r="E680" s="21" t="s">
        <v>69</v>
      </c>
      <c r="F680" s="172"/>
      <c r="G680" s="30"/>
      <c r="H680" s="30"/>
      <c r="I680" s="30"/>
      <c r="J680" s="19"/>
      <c r="K680" s="19"/>
      <c r="L680" s="19"/>
      <c r="M680" s="19"/>
      <c r="N680" s="19"/>
      <c r="O680" s="19"/>
      <c r="P680" s="20"/>
      <c r="Q680" s="20"/>
      <c r="R680" s="47"/>
      <c r="S680" s="30"/>
      <c r="T680" s="67"/>
      <c r="U680" s="51"/>
    </row>
    <row r="681" spans="1:21" ht="23.25" customHeight="1">
      <c r="A681" s="165"/>
      <c r="B681" s="170"/>
      <c r="C681" s="167"/>
      <c r="D681" s="168"/>
      <c r="E681" s="142" t="s">
        <v>413</v>
      </c>
      <c r="F681" s="172"/>
      <c r="G681" s="30">
        <v>3480</v>
      </c>
      <c r="H681" s="30">
        <v>3480</v>
      </c>
      <c r="I681" s="30"/>
      <c r="J681" s="19"/>
      <c r="K681" s="19"/>
      <c r="L681" s="19"/>
      <c r="M681" s="19"/>
      <c r="N681" s="19"/>
      <c r="O681" s="19"/>
      <c r="P681" s="20">
        <f>+G681*0.25</f>
        <v>870</v>
      </c>
      <c r="Q681" s="20">
        <v>1690</v>
      </c>
      <c r="R681" s="47">
        <f>+P681*3</f>
        <v>2610</v>
      </c>
      <c r="S681" s="20">
        <f>+P681*4</f>
        <v>3480</v>
      </c>
      <c r="T681" s="67">
        <v>572.8</v>
      </c>
      <c r="U681" s="53"/>
    </row>
    <row r="682" spans="1:22" ht="21.75" customHeight="1">
      <c r="A682" s="165"/>
      <c r="B682" s="170"/>
      <c r="C682" s="167"/>
      <c r="D682" s="168"/>
      <c r="E682" s="188"/>
      <c r="F682" s="172"/>
      <c r="G682" s="27"/>
      <c r="H682" s="24"/>
      <c r="I682" s="25"/>
      <c r="J682" s="17"/>
      <c r="K682" s="17"/>
      <c r="L682" s="17"/>
      <c r="M682" s="17"/>
      <c r="N682" s="17"/>
      <c r="O682" s="17"/>
      <c r="P682" s="20"/>
      <c r="Q682" s="20"/>
      <c r="R682" s="47"/>
      <c r="S682" s="20"/>
      <c r="T682" s="67"/>
      <c r="U682" s="51"/>
      <c r="V682" s="10"/>
    </row>
    <row r="683" spans="1:24" ht="21.75" customHeight="1">
      <c r="A683" s="165"/>
      <c r="B683" s="170"/>
      <c r="C683" s="167"/>
      <c r="D683" s="168"/>
      <c r="E683" s="21"/>
      <c r="F683" s="172"/>
      <c r="G683" s="30"/>
      <c r="H683" s="30"/>
      <c r="I683" s="30"/>
      <c r="J683" s="19"/>
      <c r="K683" s="19"/>
      <c r="L683" s="19"/>
      <c r="M683" s="19"/>
      <c r="N683" s="19"/>
      <c r="O683" s="19"/>
      <c r="P683" s="20"/>
      <c r="Q683" s="20"/>
      <c r="R683" s="47"/>
      <c r="S683" s="20"/>
      <c r="T683" s="67"/>
      <c r="U683" s="51"/>
      <c r="X683" s="21"/>
    </row>
    <row r="684" spans="1:22" s="10" customFormat="1" ht="21" customHeight="1">
      <c r="A684" s="165">
        <v>3040</v>
      </c>
      <c r="B684" s="166" t="s">
        <v>111</v>
      </c>
      <c r="C684" s="167">
        <v>4</v>
      </c>
      <c r="D684" s="168">
        <v>0</v>
      </c>
      <c r="E684" s="21" t="s">
        <v>37</v>
      </c>
      <c r="F684" s="172" t="s">
        <v>38</v>
      </c>
      <c r="G684" s="30">
        <v>15000</v>
      </c>
      <c r="H684" s="30">
        <v>15000</v>
      </c>
      <c r="I684" s="30"/>
      <c r="J684" s="19"/>
      <c r="K684" s="19"/>
      <c r="L684" s="19"/>
      <c r="M684" s="19"/>
      <c r="N684" s="19"/>
      <c r="O684" s="19"/>
      <c r="P684" s="20">
        <f>+G684*0.25</f>
        <v>3750</v>
      </c>
      <c r="Q684" s="20">
        <f>+P684*2</f>
        <v>7500</v>
      </c>
      <c r="R684" s="47">
        <f>+P684*3</f>
        <v>11250</v>
      </c>
      <c r="S684" s="20">
        <f>+P684*4</f>
        <v>15000</v>
      </c>
      <c r="T684" s="67">
        <f>T688</f>
        <v>3510</v>
      </c>
      <c r="U684" s="51"/>
      <c r="V684" s="1"/>
    </row>
    <row r="685" spans="2:21" ht="17.25" customHeight="1">
      <c r="B685" s="170"/>
      <c r="C685" s="167"/>
      <c r="D685" s="168"/>
      <c r="E685" s="21" t="s">
        <v>69</v>
      </c>
      <c r="F685" s="172"/>
      <c r="G685" s="27"/>
      <c r="H685" s="132"/>
      <c r="I685" s="133"/>
      <c r="J685" s="17"/>
      <c r="K685" s="17"/>
      <c r="L685" s="17"/>
      <c r="M685" s="17"/>
      <c r="N685" s="17"/>
      <c r="O685" s="17"/>
      <c r="P685" s="22"/>
      <c r="Q685" s="22"/>
      <c r="R685" s="48"/>
      <c r="S685" s="22"/>
      <c r="T685" s="67"/>
      <c r="U685" s="51"/>
    </row>
    <row r="686" spans="1:21" ht="24.75" customHeight="1">
      <c r="A686" s="165">
        <v>3041</v>
      </c>
      <c r="B686" s="166" t="s">
        <v>111</v>
      </c>
      <c r="C686" s="167">
        <v>4</v>
      </c>
      <c r="D686" s="168">
        <v>1</v>
      </c>
      <c r="E686" s="21" t="s">
        <v>37</v>
      </c>
      <c r="F686" s="171" t="s">
        <v>39</v>
      </c>
      <c r="G686" s="30">
        <v>15000</v>
      </c>
      <c r="H686" s="30">
        <v>15000</v>
      </c>
      <c r="I686" s="30"/>
      <c r="J686" s="19"/>
      <c r="K686" s="19"/>
      <c r="L686" s="19"/>
      <c r="M686" s="19"/>
      <c r="N686" s="19"/>
      <c r="O686" s="19"/>
      <c r="P686" s="20">
        <f>+G686*0.25</f>
        <v>3750</v>
      </c>
      <c r="Q686" s="20">
        <f>+P686*2</f>
        <v>7500</v>
      </c>
      <c r="R686" s="47">
        <f>+P686*3</f>
        <v>11250</v>
      </c>
      <c r="S686" s="20">
        <f>+P686*4</f>
        <v>15000</v>
      </c>
      <c r="T686" s="67">
        <v>3510</v>
      </c>
      <c r="U686" s="51"/>
    </row>
    <row r="687" spans="1:21" ht="38.25" customHeight="1">
      <c r="A687" s="165"/>
      <c r="B687" s="166"/>
      <c r="C687" s="167"/>
      <c r="D687" s="168"/>
      <c r="E687" s="21" t="s">
        <v>76</v>
      </c>
      <c r="F687" s="169"/>
      <c r="G687" s="27"/>
      <c r="H687" s="132"/>
      <c r="I687" s="133"/>
      <c r="J687" s="17"/>
      <c r="K687" s="17"/>
      <c r="L687" s="17"/>
      <c r="M687" s="17"/>
      <c r="N687" s="17"/>
      <c r="O687" s="17"/>
      <c r="P687" s="22"/>
      <c r="Q687" s="22"/>
      <c r="R687" s="48"/>
      <c r="S687" s="22"/>
      <c r="T687" s="67"/>
      <c r="U687" s="51"/>
    </row>
    <row r="688" spans="1:22" ht="22.5" customHeight="1">
      <c r="A688" s="165"/>
      <c r="B688" s="166"/>
      <c r="C688" s="167"/>
      <c r="D688" s="168"/>
      <c r="E688" s="21" t="s">
        <v>486</v>
      </c>
      <c r="F688" s="169"/>
      <c r="G688" s="30">
        <v>15000</v>
      </c>
      <c r="H688" s="30">
        <v>15000</v>
      </c>
      <c r="I688" s="30"/>
      <c r="J688" s="19"/>
      <c r="K688" s="19"/>
      <c r="L688" s="19"/>
      <c r="M688" s="19"/>
      <c r="N688" s="19"/>
      <c r="O688" s="19"/>
      <c r="P688" s="20">
        <f>+G688*0.25</f>
        <v>3750</v>
      </c>
      <c r="Q688" s="20">
        <f>+P688*2</f>
        <v>7500</v>
      </c>
      <c r="R688" s="47">
        <f>+P688*3</f>
        <v>11250</v>
      </c>
      <c r="S688" s="20">
        <f>+P688*4</f>
        <v>15000</v>
      </c>
      <c r="T688" s="67">
        <v>3510</v>
      </c>
      <c r="U688" s="53"/>
      <c r="V688" s="10"/>
    </row>
    <row r="689" spans="1:21" ht="17.25" customHeight="1">
      <c r="A689" s="165"/>
      <c r="B689" s="166"/>
      <c r="C689" s="167"/>
      <c r="D689" s="168"/>
      <c r="E689" s="21" t="s">
        <v>77</v>
      </c>
      <c r="F689" s="169"/>
      <c r="G689" s="27"/>
      <c r="H689" s="132"/>
      <c r="I689" s="133"/>
      <c r="J689" s="17"/>
      <c r="K689" s="17"/>
      <c r="L689" s="17"/>
      <c r="M689" s="17"/>
      <c r="N689" s="17"/>
      <c r="O689" s="17"/>
      <c r="P689" s="22"/>
      <c r="Q689" s="22"/>
      <c r="R689" s="48"/>
      <c r="S689" s="22"/>
      <c r="T689" s="67"/>
      <c r="U689" s="51"/>
    </row>
    <row r="690" spans="1:22" s="10" customFormat="1" ht="19.5" customHeight="1">
      <c r="A690" s="165"/>
      <c r="B690" s="170"/>
      <c r="C690" s="167"/>
      <c r="D690" s="168"/>
      <c r="E690" s="21" t="s">
        <v>77</v>
      </c>
      <c r="F690" s="169"/>
      <c r="G690" s="27"/>
      <c r="H690" s="132"/>
      <c r="I690" s="133"/>
      <c r="J690" s="17"/>
      <c r="K690" s="17">
        <v>6200</v>
      </c>
      <c r="L690" s="17"/>
      <c r="M690" s="17"/>
      <c r="N690" s="17"/>
      <c r="O690" s="17"/>
      <c r="P690" s="22"/>
      <c r="Q690" s="22"/>
      <c r="R690" s="48"/>
      <c r="S690" s="22"/>
      <c r="T690" s="67"/>
      <c r="U690" s="51"/>
      <c r="V690" s="1"/>
    </row>
    <row r="691" spans="1:21" ht="19.5" customHeight="1">
      <c r="A691" s="165">
        <v>3050</v>
      </c>
      <c r="B691" s="166" t="s">
        <v>111</v>
      </c>
      <c r="C691" s="167">
        <v>5</v>
      </c>
      <c r="D691" s="168">
        <v>0</v>
      </c>
      <c r="E691" s="21" t="s">
        <v>40</v>
      </c>
      <c r="F691" s="172" t="s">
        <v>41</v>
      </c>
      <c r="G691" s="27"/>
      <c r="H691" s="132"/>
      <c r="I691" s="133"/>
      <c r="J691" s="17"/>
      <c r="K691" s="17"/>
      <c r="L691" s="17"/>
      <c r="M691" s="17"/>
      <c r="N691" s="17"/>
      <c r="O691" s="17"/>
      <c r="P691" s="22"/>
      <c r="Q691" s="22"/>
      <c r="R691" s="48"/>
      <c r="S691" s="22"/>
      <c r="T691" s="67"/>
      <c r="U691" s="51"/>
    </row>
    <row r="692" spans="1:21" ht="24.75" customHeight="1">
      <c r="A692" s="165"/>
      <c r="B692" s="170"/>
      <c r="C692" s="167"/>
      <c r="D692" s="168"/>
      <c r="E692" s="21" t="s">
        <v>69</v>
      </c>
      <c r="F692" s="172"/>
      <c r="G692" s="27"/>
      <c r="H692" s="132"/>
      <c r="I692" s="133"/>
      <c r="J692" s="17"/>
      <c r="K692" s="17"/>
      <c r="L692" s="17"/>
      <c r="M692" s="17"/>
      <c r="N692" s="17"/>
      <c r="O692" s="17"/>
      <c r="P692" s="22"/>
      <c r="Q692" s="22"/>
      <c r="R692" s="48"/>
      <c r="S692" s="22"/>
      <c r="T692" s="67"/>
      <c r="U692" s="51"/>
    </row>
    <row r="693" spans="1:21" ht="25.5" customHeight="1">
      <c r="A693" s="165">
        <v>3051</v>
      </c>
      <c r="B693" s="166" t="s">
        <v>111</v>
      </c>
      <c r="C693" s="167">
        <v>5</v>
      </c>
      <c r="D693" s="168">
        <v>1</v>
      </c>
      <c r="E693" s="21" t="s">
        <v>40</v>
      </c>
      <c r="F693" s="171" t="s">
        <v>41</v>
      </c>
      <c r="G693" s="27"/>
      <c r="H693" s="132"/>
      <c r="I693" s="133"/>
      <c r="J693" s="17"/>
      <c r="K693" s="17"/>
      <c r="L693" s="17"/>
      <c r="M693" s="17"/>
      <c r="N693" s="17"/>
      <c r="O693" s="17"/>
      <c r="P693" s="22"/>
      <c r="Q693" s="22"/>
      <c r="R693" s="48"/>
      <c r="S693" s="22"/>
      <c r="T693" s="67"/>
      <c r="U693" s="51"/>
    </row>
    <row r="694" spans="1:22" ht="17.25" customHeight="1">
      <c r="A694" s="165"/>
      <c r="B694" s="166"/>
      <c r="C694" s="167"/>
      <c r="D694" s="168"/>
      <c r="E694" s="21" t="s">
        <v>76</v>
      </c>
      <c r="F694" s="169"/>
      <c r="G694" s="27"/>
      <c r="H694" s="132"/>
      <c r="I694" s="133"/>
      <c r="J694" s="17"/>
      <c r="K694" s="17"/>
      <c r="L694" s="17"/>
      <c r="M694" s="17"/>
      <c r="N694" s="17"/>
      <c r="O694" s="17"/>
      <c r="P694" s="22"/>
      <c r="Q694" s="22"/>
      <c r="R694" s="48"/>
      <c r="S694" s="22"/>
      <c r="T694" s="67"/>
      <c r="U694" s="53"/>
      <c r="V694" s="21"/>
    </row>
    <row r="695" spans="1:22" ht="24" customHeight="1">
      <c r="A695" s="165"/>
      <c r="B695" s="166"/>
      <c r="C695" s="167"/>
      <c r="D695" s="168"/>
      <c r="E695" s="21" t="s">
        <v>77</v>
      </c>
      <c r="F695" s="169"/>
      <c r="G695" s="27"/>
      <c r="H695" s="132"/>
      <c r="I695" s="133"/>
      <c r="J695" s="17"/>
      <c r="K695" s="17"/>
      <c r="L695" s="17"/>
      <c r="M695" s="17"/>
      <c r="N695" s="17"/>
      <c r="O695" s="17"/>
      <c r="P695" s="22"/>
      <c r="Q695" s="22"/>
      <c r="R695" s="48"/>
      <c r="S695" s="22"/>
      <c r="T695" s="67"/>
      <c r="U695" s="51"/>
      <c r="V695" s="10"/>
    </row>
    <row r="696" spans="1:21" ht="25.5" customHeight="1">
      <c r="A696" s="165"/>
      <c r="B696" s="170"/>
      <c r="C696" s="167"/>
      <c r="D696" s="168"/>
      <c r="E696" s="21" t="s">
        <v>77</v>
      </c>
      <c r="F696" s="169"/>
      <c r="G696" s="23"/>
      <c r="H696" s="132"/>
      <c r="I696" s="133"/>
      <c r="J696" s="17"/>
      <c r="K696" s="17"/>
      <c r="L696" s="17"/>
      <c r="M696" s="17"/>
      <c r="N696" s="17"/>
      <c r="O696" s="17"/>
      <c r="P696" s="22"/>
      <c r="Q696" s="28"/>
      <c r="R696" s="28"/>
      <c r="S696" s="28"/>
      <c r="T696" s="67">
        <v>720</v>
      </c>
      <c r="U696" s="51"/>
    </row>
    <row r="697" spans="1:22" s="10" customFormat="1" ht="22.5" customHeight="1">
      <c r="A697" s="165">
        <v>3060</v>
      </c>
      <c r="B697" s="166" t="s">
        <v>111</v>
      </c>
      <c r="C697" s="167">
        <v>6</v>
      </c>
      <c r="D697" s="168">
        <v>0</v>
      </c>
      <c r="E697" s="21" t="s">
        <v>42</v>
      </c>
      <c r="F697" s="172" t="s">
        <v>43</v>
      </c>
      <c r="G697" s="23">
        <v>4800</v>
      </c>
      <c r="H697" s="23">
        <v>4800</v>
      </c>
      <c r="I697" s="23"/>
      <c r="J697" s="17"/>
      <c r="K697" s="17"/>
      <c r="L697" s="17"/>
      <c r="M697" s="17"/>
      <c r="N697" s="17"/>
      <c r="O697" s="17"/>
      <c r="P697" s="28">
        <f>+G697*0.25</f>
        <v>1200</v>
      </c>
      <c r="Q697" s="28">
        <f>+P697*2</f>
        <v>2400</v>
      </c>
      <c r="R697" s="55">
        <f>+P697*3</f>
        <v>3600</v>
      </c>
      <c r="S697" s="28">
        <f>+P697*4</f>
        <v>4800</v>
      </c>
      <c r="T697" s="67">
        <v>720</v>
      </c>
      <c r="U697" s="51"/>
      <c r="V697" s="1"/>
    </row>
    <row r="698" spans="1:21" ht="21" customHeight="1">
      <c r="A698" s="165"/>
      <c r="B698" s="170"/>
      <c r="C698" s="167"/>
      <c r="D698" s="168"/>
      <c r="E698" s="21" t="s">
        <v>69</v>
      </c>
      <c r="F698" s="172"/>
      <c r="G698" s="27"/>
      <c r="H698" s="132"/>
      <c r="I698" s="133"/>
      <c r="J698" s="17"/>
      <c r="K698" s="17"/>
      <c r="L698" s="17"/>
      <c r="M698" s="17"/>
      <c r="N698" s="17"/>
      <c r="O698" s="17"/>
      <c r="P698" s="22"/>
      <c r="Q698" s="22"/>
      <c r="R698" s="48"/>
      <c r="S698" s="22"/>
      <c r="T698" s="67"/>
      <c r="U698" s="51"/>
    </row>
    <row r="699" spans="1:21" ht="27" customHeight="1">
      <c r="A699" s="165">
        <v>3061</v>
      </c>
      <c r="B699" s="166" t="s">
        <v>111</v>
      </c>
      <c r="C699" s="167">
        <v>6</v>
      </c>
      <c r="D699" s="168">
        <v>1</v>
      </c>
      <c r="E699" s="21" t="s">
        <v>42</v>
      </c>
      <c r="F699" s="171" t="s">
        <v>43</v>
      </c>
      <c r="G699" s="23">
        <f>G701</f>
        <v>4800</v>
      </c>
      <c r="H699" s="23">
        <v>4800</v>
      </c>
      <c r="I699" s="23"/>
      <c r="J699" s="17"/>
      <c r="K699" s="17"/>
      <c r="L699" s="17"/>
      <c r="M699" s="17"/>
      <c r="N699" s="17"/>
      <c r="O699" s="17"/>
      <c r="P699" s="28">
        <f>+G699*0.25</f>
        <v>1200</v>
      </c>
      <c r="Q699" s="28">
        <f>+P699*2</f>
        <v>2400</v>
      </c>
      <c r="R699" s="55">
        <f>+P699*3</f>
        <v>3600</v>
      </c>
      <c r="S699" s="28">
        <f>+P699*4</f>
        <v>4800</v>
      </c>
      <c r="T699" s="67">
        <v>720</v>
      </c>
      <c r="U699" s="51"/>
    </row>
    <row r="700" spans="1:21" ht="23.25" customHeight="1">
      <c r="A700" s="165"/>
      <c r="B700" s="166"/>
      <c r="C700" s="167"/>
      <c r="D700" s="168"/>
      <c r="E700" s="21" t="s">
        <v>76</v>
      </c>
      <c r="F700" s="169"/>
      <c r="G700" s="27"/>
      <c r="H700" s="132"/>
      <c r="I700" s="133"/>
      <c r="J700" s="17"/>
      <c r="K700" s="17"/>
      <c r="L700" s="17"/>
      <c r="M700" s="17"/>
      <c r="N700" s="17"/>
      <c r="O700" s="17"/>
      <c r="P700" s="22"/>
      <c r="Q700" s="22"/>
      <c r="R700" s="48"/>
      <c r="S700" s="22"/>
      <c r="T700" s="67"/>
      <c r="U700" s="51"/>
    </row>
    <row r="701" spans="1:21" ht="33.75" customHeight="1">
      <c r="A701" s="165"/>
      <c r="B701" s="166"/>
      <c r="C701" s="167"/>
      <c r="D701" s="168"/>
      <c r="E701" s="21" t="s">
        <v>395</v>
      </c>
      <c r="F701" s="169"/>
      <c r="G701" s="23">
        <v>4800</v>
      </c>
      <c r="H701" s="23">
        <v>4800</v>
      </c>
      <c r="I701" s="23"/>
      <c r="J701" s="17"/>
      <c r="K701" s="17"/>
      <c r="L701" s="17"/>
      <c r="M701" s="17"/>
      <c r="N701" s="17"/>
      <c r="O701" s="17"/>
      <c r="P701" s="28">
        <f>+G701*0.25</f>
        <v>1200</v>
      </c>
      <c r="Q701" s="28">
        <f>+P701*2</f>
        <v>2400</v>
      </c>
      <c r="R701" s="55">
        <f>+P701*3</f>
        <v>3600</v>
      </c>
      <c r="S701" s="28">
        <f>+P701*4</f>
        <v>4800</v>
      </c>
      <c r="T701" s="67">
        <v>720</v>
      </c>
      <c r="U701" s="53"/>
    </row>
    <row r="702" spans="1:21" ht="28.5" customHeight="1">
      <c r="A702" s="165"/>
      <c r="B702" s="166"/>
      <c r="C702" s="167"/>
      <c r="D702" s="168"/>
      <c r="E702" s="21" t="s">
        <v>77</v>
      </c>
      <c r="F702" s="169"/>
      <c r="G702" s="27"/>
      <c r="H702" s="132"/>
      <c r="I702" s="133"/>
      <c r="J702" s="17"/>
      <c r="K702" s="17"/>
      <c r="L702" s="17"/>
      <c r="M702" s="17"/>
      <c r="N702" s="17"/>
      <c r="O702" s="17"/>
      <c r="P702" s="22"/>
      <c r="Q702" s="22"/>
      <c r="R702" s="48"/>
      <c r="S702" s="22"/>
      <c r="T702" s="67"/>
      <c r="U702" s="51"/>
    </row>
    <row r="703" spans="1:22" ht="21.75" customHeight="1">
      <c r="A703" s="165">
        <v>3070</v>
      </c>
      <c r="B703" s="170" t="s">
        <v>111</v>
      </c>
      <c r="C703" s="167">
        <v>7</v>
      </c>
      <c r="D703" s="168">
        <v>0</v>
      </c>
      <c r="E703" s="21" t="s">
        <v>44</v>
      </c>
      <c r="F703" s="169"/>
      <c r="G703" s="23">
        <f>G705</f>
        <v>24070</v>
      </c>
      <c r="H703" s="23">
        <f>H705</f>
        <v>24070</v>
      </c>
      <c r="I703" s="133"/>
      <c r="J703" s="17"/>
      <c r="K703" s="17"/>
      <c r="L703" s="17"/>
      <c r="M703" s="17"/>
      <c r="N703" s="17"/>
      <c r="O703" s="17"/>
      <c r="P703" s="22"/>
      <c r="Q703" s="28">
        <f>Q707+Q708+Q709</f>
        <v>21570</v>
      </c>
      <c r="R703" s="28">
        <v>22820</v>
      </c>
      <c r="S703" s="28">
        <v>24070</v>
      </c>
      <c r="T703" s="67"/>
      <c r="U703" s="51"/>
      <c r="V703" s="10"/>
    </row>
    <row r="704" spans="1:21" ht="23.25" customHeight="1">
      <c r="A704" s="165"/>
      <c r="B704" s="170"/>
      <c r="C704" s="167"/>
      <c r="D704" s="168"/>
      <c r="E704" s="21" t="s">
        <v>69</v>
      </c>
      <c r="F704" s="172"/>
      <c r="G704" s="27"/>
      <c r="H704" s="132"/>
      <c r="I704" s="133"/>
      <c r="J704" s="17"/>
      <c r="K704" s="17"/>
      <c r="L704" s="17"/>
      <c r="M704" s="17"/>
      <c r="N704" s="17"/>
      <c r="O704" s="17"/>
      <c r="P704" s="37"/>
      <c r="Q704" s="37"/>
      <c r="R704" s="56"/>
      <c r="S704" s="37"/>
      <c r="T704" s="67"/>
      <c r="U704" s="51"/>
    </row>
    <row r="705" spans="1:21" s="10" customFormat="1" ht="21.75" customHeight="1">
      <c r="A705" s="165">
        <v>3071</v>
      </c>
      <c r="B705" s="166" t="s">
        <v>111</v>
      </c>
      <c r="C705" s="167">
        <v>7</v>
      </c>
      <c r="D705" s="168">
        <v>1</v>
      </c>
      <c r="E705" s="21" t="s">
        <v>44</v>
      </c>
      <c r="F705" s="171" t="s">
        <v>45</v>
      </c>
      <c r="G705" s="23">
        <f>G707+G708+G709</f>
        <v>24070</v>
      </c>
      <c r="H705" s="23">
        <f>H707+H708+H709</f>
        <v>24070</v>
      </c>
      <c r="I705" s="23" t="str">
        <f>+I707</f>
        <v>-</v>
      </c>
      <c r="J705" s="17"/>
      <c r="K705" s="17"/>
      <c r="L705" s="17"/>
      <c r="M705" s="17"/>
      <c r="N705" s="17"/>
      <c r="O705" s="17"/>
      <c r="P705" s="28">
        <f>+G705*0.25</f>
        <v>6017.5</v>
      </c>
      <c r="Q705" s="28">
        <f>Q707+Q708+Q709</f>
        <v>21570</v>
      </c>
      <c r="R705" s="55">
        <v>22820</v>
      </c>
      <c r="S705" s="28">
        <f>+P705*4</f>
        <v>24070</v>
      </c>
      <c r="T705" s="67">
        <f>T707+T708</f>
        <v>7528</v>
      </c>
      <c r="U705" s="51"/>
    </row>
    <row r="706" spans="1:21" ht="23.25" customHeight="1">
      <c r="A706" s="165"/>
      <c r="B706" s="166"/>
      <c r="C706" s="167"/>
      <c r="D706" s="168"/>
      <c r="E706" s="21" t="s">
        <v>76</v>
      </c>
      <c r="F706" s="169"/>
      <c r="G706" s="27"/>
      <c r="H706" s="132"/>
      <c r="I706" s="133"/>
      <c r="J706" s="17"/>
      <c r="K706" s="17"/>
      <c r="L706" s="17"/>
      <c r="M706" s="17"/>
      <c r="N706" s="17"/>
      <c r="O706" s="17"/>
      <c r="P706" s="22"/>
      <c r="Q706" s="22"/>
      <c r="R706" s="48"/>
      <c r="S706" s="22"/>
      <c r="T706" s="67"/>
      <c r="U706" s="51"/>
    </row>
    <row r="707" spans="1:21" s="10" customFormat="1" ht="21" customHeight="1">
      <c r="A707" s="165"/>
      <c r="B707" s="166"/>
      <c r="C707" s="167"/>
      <c r="D707" s="168"/>
      <c r="E707" s="21" t="s">
        <v>481</v>
      </c>
      <c r="F707" s="169"/>
      <c r="G707" s="20">
        <v>11000</v>
      </c>
      <c r="H707" s="20">
        <f>+G707</f>
        <v>11000</v>
      </c>
      <c r="I707" s="25" t="s">
        <v>75</v>
      </c>
      <c r="J707" s="17" t="s">
        <v>117</v>
      </c>
      <c r="K707" s="17">
        <v>16660</v>
      </c>
      <c r="L707" s="17"/>
      <c r="M707" s="17"/>
      <c r="N707" s="17"/>
      <c r="O707" s="17"/>
      <c r="P707" s="20">
        <f>+G707*0.25</f>
        <v>2750</v>
      </c>
      <c r="Q707" s="20">
        <v>11000</v>
      </c>
      <c r="R707" s="47">
        <v>11000</v>
      </c>
      <c r="S707" s="20">
        <f>+P707*4</f>
        <v>11000</v>
      </c>
      <c r="T707" s="67">
        <v>7330</v>
      </c>
      <c r="U707" s="51"/>
    </row>
    <row r="708" spans="1:21" ht="23.25" customHeight="1">
      <c r="A708" s="165"/>
      <c r="B708" s="166"/>
      <c r="C708" s="167"/>
      <c r="D708" s="168"/>
      <c r="E708" s="21" t="s">
        <v>482</v>
      </c>
      <c r="F708" s="169"/>
      <c r="G708" s="20">
        <v>5000</v>
      </c>
      <c r="H708" s="20">
        <v>5000</v>
      </c>
      <c r="I708" s="25" t="s">
        <v>75</v>
      </c>
      <c r="J708" s="17" t="s">
        <v>117</v>
      </c>
      <c r="K708" s="17">
        <v>16660</v>
      </c>
      <c r="L708" s="17"/>
      <c r="M708" s="17"/>
      <c r="N708" s="17"/>
      <c r="O708" s="17"/>
      <c r="P708" s="20">
        <f>+G708*0.25</f>
        <v>1250</v>
      </c>
      <c r="Q708" s="20">
        <f>+P708*2</f>
        <v>2500</v>
      </c>
      <c r="R708" s="47">
        <f>+P708*3</f>
        <v>3750</v>
      </c>
      <c r="S708" s="20">
        <f>+P708*4</f>
        <v>5000</v>
      </c>
      <c r="T708" s="67">
        <v>198</v>
      </c>
      <c r="U708" s="53"/>
    </row>
    <row r="709" spans="1:22" s="10" customFormat="1" ht="18.75" customHeight="1">
      <c r="A709" s="165"/>
      <c r="B709" s="166"/>
      <c r="C709" s="167"/>
      <c r="D709" s="168"/>
      <c r="E709" s="21" t="s">
        <v>450</v>
      </c>
      <c r="F709" s="169"/>
      <c r="G709" s="20">
        <v>8070</v>
      </c>
      <c r="H709" s="20">
        <f>+G709</f>
        <v>8070</v>
      </c>
      <c r="I709" s="25" t="s">
        <v>75</v>
      </c>
      <c r="J709" s="17" t="s">
        <v>117</v>
      </c>
      <c r="K709" s="17">
        <v>16660</v>
      </c>
      <c r="L709" s="17"/>
      <c r="M709" s="17"/>
      <c r="N709" s="17"/>
      <c r="O709" s="17"/>
      <c r="P709" s="20">
        <f>+G709*0.25</f>
        <v>2017.5</v>
      </c>
      <c r="Q709" s="20">
        <v>8070</v>
      </c>
      <c r="R709" s="47">
        <v>8070</v>
      </c>
      <c r="S709" s="20">
        <f>+P709*4</f>
        <v>8070</v>
      </c>
      <c r="T709" s="67"/>
      <c r="U709" s="51"/>
      <c r="V709" s="1"/>
    </row>
    <row r="710" spans="1:21" ht="22.5" customHeight="1">
      <c r="A710" s="165"/>
      <c r="B710" s="170"/>
      <c r="C710" s="167"/>
      <c r="D710" s="168"/>
      <c r="E710" s="26"/>
      <c r="F710" s="169"/>
      <c r="G710" s="27"/>
      <c r="H710" s="132"/>
      <c r="I710" s="25" t="s">
        <v>75</v>
      </c>
      <c r="J710" s="17" t="s">
        <v>117</v>
      </c>
      <c r="K710" s="17">
        <v>16660</v>
      </c>
      <c r="L710" s="17"/>
      <c r="M710" s="17"/>
      <c r="N710" s="17"/>
      <c r="O710" s="17"/>
      <c r="P710" s="20">
        <f>+G710*0.25</f>
        <v>0</v>
      </c>
      <c r="Q710" s="20"/>
      <c r="R710" s="47"/>
      <c r="S710" s="20"/>
      <c r="T710" s="67"/>
      <c r="U710" s="53"/>
    </row>
    <row r="711" spans="1:21" ht="44.25" customHeight="1">
      <c r="A711" s="165">
        <v>3080</v>
      </c>
      <c r="B711" s="166" t="s">
        <v>111</v>
      </c>
      <c r="C711" s="167">
        <v>8</v>
      </c>
      <c r="D711" s="168">
        <v>0</v>
      </c>
      <c r="E711" s="21" t="s">
        <v>46</v>
      </c>
      <c r="F711" s="172" t="s">
        <v>47</v>
      </c>
      <c r="G711" s="27"/>
      <c r="H711" s="132"/>
      <c r="I711" s="133"/>
      <c r="J711" s="17"/>
      <c r="K711" s="17"/>
      <c r="L711" s="17"/>
      <c r="M711" s="17"/>
      <c r="N711" s="17"/>
      <c r="O711" s="17"/>
      <c r="P711" s="22"/>
      <c r="Q711" s="22"/>
      <c r="R711" s="48"/>
      <c r="S711" s="22"/>
      <c r="T711" s="67"/>
      <c r="U711" s="51"/>
    </row>
    <row r="712" spans="1:21" ht="20.25" customHeight="1">
      <c r="A712" s="165"/>
      <c r="B712" s="170"/>
      <c r="C712" s="167"/>
      <c r="D712" s="168"/>
      <c r="E712" s="21" t="s">
        <v>69</v>
      </c>
      <c r="F712" s="172"/>
      <c r="G712" s="27"/>
      <c r="H712" s="132"/>
      <c r="I712" s="133"/>
      <c r="J712" s="17"/>
      <c r="K712" s="17"/>
      <c r="L712" s="17"/>
      <c r="M712" s="17"/>
      <c r="N712" s="17"/>
      <c r="O712" s="17"/>
      <c r="P712" s="22"/>
      <c r="Q712" s="22"/>
      <c r="R712" s="48"/>
      <c r="S712" s="22"/>
      <c r="T712" s="67"/>
      <c r="U712" s="53"/>
    </row>
    <row r="713" spans="1:21" ht="36" customHeight="1">
      <c r="A713" s="165">
        <v>3081</v>
      </c>
      <c r="B713" s="166" t="s">
        <v>111</v>
      </c>
      <c r="C713" s="167">
        <v>8</v>
      </c>
      <c r="D713" s="168">
        <v>1</v>
      </c>
      <c r="E713" s="21" t="s">
        <v>46</v>
      </c>
      <c r="F713" s="171" t="s">
        <v>48</v>
      </c>
      <c r="G713" s="27"/>
      <c r="H713" s="132"/>
      <c r="I713" s="133"/>
      <c r="J713" s="17"/>
      <c r="K713" s="17"/>
      <c r="L713" s="17"/>
      <c r="M713" s="17"/>
      <c r="N713" s="17"/>
      <c r="O713" s="17"/>
      <c r="P713" s="22"/>
      <c r="Q713" s="22"/>
      <c r="R713" s="48"/>
      <c r="S713" s="22"/>
      <c r="T713" s="67"/>
      <c r="U713" s="51"/>
    </row>
    <row r="714" spans="1:21" ht="24.75" customHeight="1">
      <c r="A714" s="165"/>
      <c r="B714" s="170"/>
      <c r="C714" s="189"/>
      <c r="D714" s="168"/>
      <c r="E714" s="21" t="s">
        <v>69</v>
      </c>
      <c r="F714" s="172"/>
      <c r="G714" s="30"/>
      <c r="H714" s="30"/>
      <c r="I714" s="133"/>
      <c r="J714" s="17"/>
      <c r="K714" s="17"/>
      <c r="L714" s="17"/>
      <c r="M714" s="17"/>
      <c r="N714" s="17"/>
      <c r="O714" s="17"/>
      <c r="P714" s="22"/>
      <c r="Q714" s="20"/>
      <c r="R714" s="47"/>
      <c r="S714" s="20"/>
      <c r="T714" s="67">
        <f>T717</f>
        <v>8963.800000000001</v>
      </c>
      <c r="U714" s="51"/>
    </row>
    <row r="715" spans="1:21" ht="23.25" customHeight="1">
      <c r="A715" s="165">
        <v>3090</v>
      </c>
      <c r="B715" s="166" t="s">
        <v>111</v>
      </c>
      <c r="C715" s="167">
        <v>9</v>
      </c>
      <c r="D715" s="168">
        <v>0</v>
      </c>
      <c r="E715" s="21" t="s">
        <v>49</v>
      </c>
      <c r="F715" s="172" t="s">
        <v>50</v>
      </c>
      <c r="G715" s="195">
        <v>28042.6</v>
      </c>
      <c r="H715" s="195">
        <v>28042.6</v>
      </c>
      <c r="I715" s="195"/>
      <c r="J715" s="195" t="s">
        <v>115</v>
      </c>
      <c r="K715" s="195"/>
      <c r="L715" s="195"/>
      <c r="M715" s="195"/>
      <c r="N715" s="195"/>
      <c r="O715" s="195"/>
      <c r="P715" s="195">
        <f>+G714*0.25</f>
        <v>0</v>
      </c>
      <c r="Q715" s="20">
        <v>14021.3</v>
      </c>
      <c r="R715" s="47">
        <v>21032</v>
      </c>
      <c r="S715" s="20">
        <v>28042.6</v>
      </c>
      <c r="T715" s="67"/>
      <c r="U715" s="51"/>
    </row>
    <row r="716" spans="1:21" ht="18">
      <c r="A716" s="190"/>
      <c r="B716" s="170"/>
      <c r="C716" s="191"/>
      <c r="D716" s="192"/>
      <c r="E716" s="21" t="s">
        <v>69</v>
      </c>
      <c r="F716" s="172"/>
      <c r="G716" s="27"/>
      <c r="H716" s="132"/>
      <c r="I716" s="133"/>
      <c r="J716" s="17"/>
      <c r="K716" s="17"/>
      <c r="L716" s="17"/>
      <c r="M716" s="17"/>
      <c r="N716" s="17"/>
      <c r="O716" s="17"/>
      <c r="P716" s="22"/>
      <c r="Q716" s="22"/>
      <c r="R716" s="48"/>
      <c r="S716" s="22"/>
      <c r="T716" s="67"/>
      <c r="U716" s="51"/>
    </row>
    <row r="717" spans="1:21" ht="30.75" customHeight="1">
      <c r="A717" s="190">
        <v>3091</v>
      </c>
      <c r="B717" s="166" t="s">
        <v>111</v>
      </c>
      <c r="C717" s="167">
        <v>9</v>
      </c>
      <c r="D717" s="168">
        <v>1</v>
      </c>
      <c r="E717" s="193" t="s">
        <v>49</v>
      </c>
      <c r="F717" s="194" t="s">
        <v>51</v>
      </c>
      <c r="G717" s="195">
        <f>G719+G720+G721+G722+G723+G724+G725</f>
        <v>28042.6</v>
      </c>
      <c r="H717" s="195">
        <f>H719+H720+H721+H722+H723+H724+H725</f>
        <v>28042.6</v>
      </c>
      <c r="I717" s="196" t="s">
        <v>75</v>
      </c>
      <c r="J717" s="17"/>
      <c r="K717" s="17"/>
      <c r="L717" s="17"/>
      <c r="M717" s="17"/>
      <c r="N717" s="17"/>
      <c r="O717" s="17"/>
      <c r="P717" s="20">
        <f>+G717*0.25</f>
        <v>7010.65</v>
      </c>
      <c r="Q717" s="20">
        <f>Q719+Q720+Q721+Q722+Q723+Q724+Q725</f>
        <v>14021.3</v>
      </c>
      <c r="R717" s="47">
        <f>R719+R720+R721+R722+R723+R724+R725</f>
        <v>21031.949999999997</v>
      </c>
      <c r="S717" s="20">
        <f>S719+S720+S721+S722+S723+S724+S725</f>
        <v>28042.6</v>
      </c>
      <c r="T717" s="67">
        <f>T719+T720+T721+T723+T724+T725+T722</f>
        <v>8963.800000000001</v>
      </c>
      <c r="U717" s="51"/>
    </row>
    <row r="718" spans="1:21" ht="36">
      <c r="A718" s="165"/>
      <c r="B718" s="166"/>
      <c r="C718" s="167"/>
      <c r="D718" s="168"/>
      <c r="E718" s="21" t="s">
        <v>76</v>
      </c>
      <c r="F718" s="169"/>
      <c r="G718" s="27"/>
      <c r="H718" s="132"/>
      <c r="I718" s="133"/>
      <c r="J718" s="17"/>
      <c r="K718" s="17"/>
      <c r="L718" s="17"/>
      <c r="M718" s="17"/>
      <c r="N718" s="17"/>
      <c r="O718" s="17"/>
      <c r="P718" s="22"/>
      <c r="Q718" s="22"/>
      <c r="R718" s="48"/>
      <c r="S718" s="22"/>
      <c r="T718" s="67"/>
      <c r="U718" s="51"/>
    </row>
    <row r="719" spans="1:21" ht="22.5" customHeight="1">
      <c r="A719" s="165"/>
      <c r="B719" s="166"/>
      <c r="C719" s="167"/>
      <c r="D719" s="168"/>
      <c r="E719" s="21" t="s">
        <v>411</v>
      </c>
      <c r="F719" s="169"/>
      <c r="G719" s="27">
        <v>25178.6</v>
      </c>
      <c r="H719" s="132">
        <f aca="true" t="shared" si="13" ref="H719:H725">+G719</f>
        <v>25178.6</v>
      </c>
      <c r="I719" s="25" t="s">
        <v>75</v>
      </c>
      <c r="J719" s="17"/>
      <c r="K719" s="17"/>
      <c r="L719" s="17"/>
      <c r="M719" s="17"/>
      <c r="N719" s="17"/>
      <c r="O719" s="17"/>
      <c r="P719" s="20">
        <f aca="true" t="shared" si="14" ref="P719:P725">+G719*0.25</f>
        <v>6294.65</v>
      </c>
      <c r="Q719" s="20">
        <f aca="true" t="shared" si="15" ref="Q719:Q725">+P719*2</f>
        <v>12589.3</v>
      </c>
      <c r="R719" s="47">
        <f aca="true" t="shared" si="16" ref="R719:R725">+P719*3</f>
        <v>18883.949999999997</v>
      </c>
      <c r="S719" s="20">
        <f aca="true" t="shared" si="17" ref="S719:S725">+P719*4</f>
        <v>25178.6</v>
      </c>
      <c r="T719" s="67">
        <v>8204.7</v>
      </c>
      <c r="U719" s="51"/>
    </row>
    <row r="720" spans="1:21" ht="23.25" customHeight="1">
      <c r="A720" s="165"/>
      <c r="B720" s="166"/>
      <c r="C720" s="167"/>
      <c r="D720" s="168"/>
      <c r="E720" s="21" t="s">
        <v>412</v>
      </c>
      <c r="F720" s="169"/>
      <c r="G720" s="27">
        <v>932</v>
      </c>
      <c r="H720" s="132">
        <f t="shared" si="13"/>
        <v>932</v>
      </c>
      <c r="I720" s="25" t="s">
        <v>75</v>
      </c>
      <c r="J720" s="17"/>
      <c r="K720" s="17"/>
      <c r="L720" s="17"/>
      <c r="M720" s="17"/>
      <c r="N720" s="17"/>
      <c r="O720" s="17"/>
      <c r="P720" s="20">
        <f t="shared" si="14"/>
        <v>233</v>
      </c>
      <c r="Q720" s="20">
        <f t="shared" si="15"/>
        <v>466</v>
      </c>
      <c r="R720" s="47">
        <f t="shared" si="16"/>
        <v>699</v>
      </c>
      <c r="S720" s="20">
        <f t="shared" si="17"/>
        <v>932</v>
      </c>
      <c r="T720" s="67">
        <v>320</v>
      </c>
      <c r="U720" s="51"/>
    </row>
    <row r="721" spans="1:22" ht="17.25" customHeight="1">
      <c r="A721" s="165"/>
      <c r="B721" s="166"/>
      <c r="C721" s="167"/>
      <c r="D721" s="168"/>
      <c r="E721" s="21" t="s">
        <v>484</v>
      </c>
      <c r="F721" s="169"/>
      <c r="G721" s="27">
        <v>524</v>
      </c>
      <c r="H721" s="132">
        <f t="shared" si="13"/>
        <v>524</v>
      </c>
      <c r="I721" s="25" t="s">
        <v>75</v>
      </c>
      <c r="J721" s="17"/>
      <c r="K721" s="17"/>
      <c r="L721" s="17"/>
      <c r="M721" s="17"/>
      <c r="N721" s="17"/>
      <c r="O721" s="17"/>
      <c r="P721" s="20">
        <f t="shared" si="14"/>
        <v>131</v>
      </c>
      <c r="Q721" s="20">
        <f t="shared" si="15"/>
        <v>262</v>
      </c>
      <c r="R721" s="47">
        <f t="shared" si="16"/>
        <v>393</v>
      </c>
      <c r="S721" s="20">
        <f t="shared" si="17"/>
        <v>524</v>
      </c>
      <c r="T721" s="67">
        <v>186.1</v>
      </c>
      <c r="U721" s="51"/>
      <c r="V721" s="9"/>
    </row>
    <row r="722" spans="1:21" ht="18">
      <c r="A722" s="165"/>
      <c r="B722" s="166"/>
      <c r="C722" s="167"/>
      <c r="D722" s="168"/>
      <c r="E722" s="21" t="s">
        <v>448</v>
      </c>
      <c r="F722" s="169"/>
      <c r="G722" s="27">
        <v>40</v>
      </c>
      <c r="H722" s="132">
        <f t="shared" si="13"/>
        <v>40</v>
      </c>
      <c r="I722" s="25" t="s">
        <v>75</v>
      </c>
      <c r="J722" s="17"/>
      <c r="K722" s="17"/>
      <c r="L722" s="17"/>
      <c r="M722" s="17"/>
      <c r="N722" s="17"/>
      <c r="O722" s="17"/>
      <c r="P722" s="20">
        <f t="shared" si="14"/>
        <v>10</v>
      </c>
      <c r="Q722" s="20">
        <f t="shared" si="15"/>
        <v>20</v>
      </c>
      <c r="R722" s="47">
        <f t="shared" si="16"/>
        <v>30</v>
      </c>
      <c r="S722" s="20">
        <f t="shared" si="17"/>
        <v>40</v>
      </c>
      <c r="T722" s="67"/>
      <c r="U722" s="51"/>
    </row>
    <row r="723" spans="1:22" s="9" customFormat="1" ht="27.75" customHeight="1">
      <c r="A723" s="165"/>
      <c r="B723" s="166"/>
      <c r="C723" s="167"/>
      <c r="D723" s="168"/>
      <c r="E723" s="21" t="s">
        <v>483</v>
      </c>
      <c r="F723" s="169"/>
      <c r="G723" s="27">
        <v>468</v>
      </c>
      <c r="H723" s="132">
        <f t="shared" si="13"/>
        <v>468</v>
      </c>
      <c r="I723" s="25" t="s">
        <v>75</v>
      </c>
      <c r="J723" s="17"/>
      <c r="K723" s="17"/>
      <c r="L723" s="17"/>
      <c r="M723" s="17"/>
      <c r="N723" s="17"/>
      <c r="O723" s="17"/>
      <c r="P723" s="20">
        <f t="shared" si="14"/>
        <v>117</v>
      </c>
      <c r="Q723" s="20">
        <f t="shared" si="15"/>
        <v>234</v>
      </c>
      <c r="R723" s="47">
        <f t="shared" si="16"/>
        <v>351</v>
      </c>
      <c r="S723" s="20">
        <f t="shared" si="17"/>
        <v>468</v>
      </c>
      <c r="T723" s="67">
        <v>156</v>
      </c>
      <c r="U723" s="51"/>
      <c r="V723" s="1"/>
    </row>
    <row r="724" spans="1:22" ht="20.25" customHeight="1">
      <c r="A724" s="165"/>
      <c r="B724" s="166"/>
      <c r="C724" s="167"/>
      <c r="D724" s="168"/>
      <c r="E724" s="21" t="s">
        <v>485</v>
      </c>
      <c r="F724" s="169"/>
      <c r="G724" s="27">
        <v>500</v>
      </c>
      <c r="H724" s="132">
        <f t="shared" si="13"/>
        <v>500</v>
      </c>
      <c r="I724" s="25" t="s">
        <v>75</v>
      </c>
      <c r="J724" s="17"/>
      <c r="K724" s="17"/>
      <c r="L724" s="17"/>
      <c r="M724" s="17"/>
      <c r="N724" s="17"/>
      <c r="O724" s="17"/>
      <c r="P724" s="20">
        <f t="shared" si="14"/>
        <v>125</v>
      </c>
      <c r="Q724" s="20">
        <f t="shared" si="15"/>
        <v>250</v>
      </c>
      <c r="R724" s="47">
        <f t="shared" si="16"/>
        <v>375</v>
      </c>
      <c r="S724" s="20">
        <f t="shared" si="17"/>
        <v>500</v>
      </c>
      <c r="T724" s="67">
        <v>50</v>
      </c>
      <c r="U724" s="51"/>
      <c r="V724" s="10"/>
    </row>
    <row r="725" spans="1:21" ht="21" customHeight="1">
      <c r="A725" s="165"/>
      <c r="B725" s="166"/>
      <c r="C725" s="167"/>
      <c r="D725" s="168"/>
      <c r="E725" s="21" t="s">
        <v>451</v>
      </c>
      <c r="F725" s="169"/>
      <c r="G725" s="27">
        <v>400</v>
      </c>
      <c r="H725" s="132">
        <f t="shared" si="13"/>
        <v>400</v>
      </c>
      <c r="I725" s="25" t="s">
        <v>75</v>
      </c>
      <c r="J725" s="17"/>
      <c r="K725" s="17"/>
      <c r="L725" s="17"/>
      <c r="M725" s="17"/>
      <c r="N725" s="17"/>
      <c r="O725" s="17"/>
      <c r="P725" s="20">
        <f t="shared" si="14"/>
        <v>100</v>
      </c>
      <c r="Q725" s="20">
        <f t="shared" si="15"/>
        <v>200</v>
      </c>
      <c r="R725" s="47">
        <f t="shared" si="16"/>
        <v>300</v>
      </c>
      <c r="S725" s="20">
        <f t="shared" si="17"/>
        <v>400</v>
      </c>
      <c r="T725" s="67">
        <v>47</v>
      </c>
      <c r="U725" s="51"/>
    </row>
    <row r="726" spans="1:22" s="10" customFormat="1" ht="18.75" customHeight="1">
      <c r="A726" s="165"/>
      <c r="B726" s="170"/>
      <c r="C726" s="191"/>
      <c r="D726" s="192"/>
      <c r="E726" s="21" t="s">
        <v>77</v>
      </c>
      <c r="F726" s="169"/>
      <c r="G726" s="27"/>
      <c r="H726" s="132"/>
      <c r="I726" s="133"/>
      <c r="J726" s="17"/>
      <c r="K726" s="17"/>
      <c r="L726" s="17"/>
      <c r="M726" s="17"/>
      <c r="N726" s="17"/>
      <c r="O726" s="17"/>
      <c r="P726" s="22"/>
      <c r="Q726" s="22"/>
      <c r="R726" s="48"/>
      <c r="S726" s="22"/>
      <c r="T726" s="67"/>
      <c r="U726" s="51"/>
      <c r="V726" s="1"/>
    </row>
    <row r="727" spans="1:21" ht="36">
      <c r="A727" s="165">
        <v>3092</v>
      </c>
      <c r="B727" s="166" t="s">
        <v>111</v>
      </c>
      <c r="C727" s="167">
        <v>9</v>
      </c>
      <c r="D727" s="168">
        <v>2</v>
      </c>
      <c r="E727" s="193" t="s">
        <v>129</v>
      </c>
      <c r="F727" s="194"/>
      <c r="G727" s="195"/>
      <c r="H727" s="197"/>
      <c r="I727" s="198"/>
      <c r="J727" s="17"/>
      <c r="K727" s="17"/>
      <c r="L727" s="17"/>
      <c r="M727" s="17"/>
      <c r="N727" s="17"/>
      <c r="O727" s="17"/>
      <c r="P727" s="22"/>
      <c r="Q727" s="22"/>
      <c r="R727" s="48"/>
      <c r="S727" s="22"/>
      <c r="T727" s="67"/>
      <c r="U727" s="36"/>
    </row>
    <row r="728" spans="1:21" ht="20.25" customHeight="1">
      <c r="A728" s="165"/>
      <c r="B728" s="166"/>
      <c r="C728" s="167"/>
      <c r="D728" s="168"/>
      <c r="E728" s="21" t="s">
        <v>76</v>
      </c>
      <c r="F728" s="169"/>
      <c r="G728" s="27"/>
      <c r="H728" s="132"/>
      <c r="I728" s="133"/>
      <c r="J728" s="17"/>
      <c r="K728" s="17"/>
      <c r="L728" s="17"/>
      <c r="M728" s="17"/>
      <c r="N728" s="17"/>
      <c r="O728" s="17"/>
      <c r="P728" s="22"/>
      <c r="Q728" s="22"/>
      <c r="R728" s="48"/>
      <c r="S728" s="22"/>
      <c r="T728" s="67"/>
      <c r="U728" s="51"/>
    </row>
    <row r="729" spans="1:21" ht="17.25" customHeight="1">
      <c r="A729" s="165"/>
      <c r="B729" s="166"/>
      <c r="C729" s="167"/>
      <c r="D729" s="168"/>
      <c r="E729" s="21" t="s">
        <v>77</v>
      </c>
      <c r="F729" s="169"/>
      <c r="G729" s="27"/>
      <c r="H729" s="132"/>
      <c r="I729" s="133"/>
      <c r="J729" s="17"/>
      <c r="K729" s="17"/>
      <c r="L729" s="17"/>
      <c r="M729" s="17"/>
      <c r="N729" s="17"/>
      <c r="O729" s="17"/>
      <c r="P729" s="22"/>
      <c r="Q729" s="22"/>
      <c r="R729" s="48"/>
      <c r="S729" s="22"/>
      <c r="T729" s="67"/>
      <c r="U729" s="51"/>
    </row>
    <row r="730" spans="1:21" ht="17.25" customHeight="1">
      <c r="A730" s="199"/>
      <c r="B730" s="200"/>
      <c r="C730" s="200"/>
      <c r="D730" s="201"/>
      <c r="E730" s="21" t="s">
        <v>77</v>
      </c>
      <c r="F730" s="169"/>
      <c r="G730" s="27"/>
      <c r="H730" s="132"/>
      <c r="I730" s="133"/>
      <c r="J730" s="17"/>
      <c r="K730" s="17"/>
      <c r="L730" s="17"/>
      <c r="M730" s="17"/>
      <c r="N730" s="17"/>
      <c r="O730" s="17"/>
      <c r="P730" s="22"/>
      <c r="Q730" s="22"/>
      <c r="R730" s="48"/>
      <c r="S730" s="22"/>
      <c r="T730" s="67"/>
      <c r="U730" s="53"/>
    </row>
    <row r="731" spans="1:21" ht="21" customHeight="1">
      <c r="A731" s="199">
        <v>3100</v>
      </c>
      <c r="B731" s="166" t="s">
        <v>112</v>
      </c>
      <c r="C731" s="177">
        <v>0</v>
      </c>
      <c r="D731" s="144">
        <v>0</v>
      </c>
      <c r="E731" s="202" t="s">
        <v>388</v>
      </c>
      <c r="F731" s="175"/>
      <c r="G731" s="30"/>
      <c r="H731" s="30">
        <v>215100</v>
      </c>
      <c r="I731" s="30"/>
      <c r="J731" s="30"/>
      <c r="K731" s="30"/>
      <c r="L731" s="30"/>
      <c r="M731" s="30"/>
      <c r="N731" s="30"/>
      <c r="O731" s="30"/>
      <c r="P731" s="30"/>
      <c r="Q731" s="30"/>
      <c r="R731" s="50"/>
      <c r="S731" s="31"/>
      <c r="T731" s="67"/>
      <c r="U731" s="51"/>
    </row>
    <row r="732" spans="2:21" ht="18">
      <c r="B732" s="203"/>
      <c r="C732" s="203"/>
      <c r="D732" s="204"/>
      <c r="E732" s="21" t="s">
        <v>68</v>
      </c>
      <c r="F732" s="178"/>
      <c r="G732" s="125"/>
      <c r="H732" s="126"/>
      <c r="I732" s="127"/>
      <c r="J732" s="17"/>
      <c r="K732" s="17"/>
      <c r="L732" s="17"/>
      <c r="M732" s="17"/>
      <c r="N732" s="17"/>
      <c r="O732" s="17"/>
      <c r="P732" s="22"/>
      <c r="Q732" s="22"/>
      <c r="R732" s="48"/>
      <c r="S732" s="22"/>
      <c r="T732" s="67"/>
      <c r="U732" s="51"/>
    </row>
    <row r="733" spans="1:21" ht="18">
      <c r="A733" s="190">
        <v>3110</v>
      </c>
      <c r="B733" s="166" t="s">
        <v>112</v>
      </c>
      <c r="C733" s="167">
        <v>1</v>
      </c>
      <c r="D733" s="168">
        <v>0</v>
      </c>
      <c r="E733" s="186" t="s">
        <v>66</v>
      </c>
      <c r="F733" s="171"/>
      <c r="G733" s="27"/>
      <c r="H733" s="30">
        <v>215100</v>
      </c>
      <c r="I733" s="133"/>
      <c r="J733" s="17"/>
      <c r="K733" s="17"/>
      <c r="L733" s="17"/>
      <c r="M733" s="17"/>
      <c r="N733" s="17"/>
      <c r="O733" s="17"/>
      <c r="P733" s="22"/>
      <c r="Q733" s="22"/>
      <c r="R733" s="48"/>
      <c r="S733" s="22"/>
      <c r="T733" s="67"/>
      <c r="U733" s="51"/>
    </row>
    <row r="734" spans="1:21" ht="18.75" thickBot="1">
      <c r="A734" s="205"/>
      <c r="B734" s="206"/>
      <c r="C734" s="206"/>
      <c r="D734" s="207"/>
      <c r="E734" s="21" t="s">
        <v>69</v>
      </c>
      <c r="F734" s="172"/>
      <c r="G734" s="27"/>
      <c r="H734" s="30"/>
      <c r="I734" s="133"/>
      <c r="J734" s="17"/>
      <c r="K734" s="17"/>
      <c r="L734" s="17"/>
      <c r="M734" s="17"/>
      <c r="N734" s="17"/>
      <c r="O734" s="17"/>
      <c r="P734" s="22"/>
      <c r="Q734" s="22"/>
      <c r="R734" s="48"/>
      <c r="S734" s="22"/>
      <c r="T734" s="67"/>
      <c r="U734" s="51"/>
    </row>
    <row r="735" spans="1:21" ht="18.75" thickBot="1">
      <c r="A735" s="205">
        <v>3112</v>
      </c>
      <c r="B735" s="166" t="s">
        <v>112</v>
      </c>
      <c r="C735" s="167">
        <v>1</v>
      </c>
      <c r="D735" s="168">
        <v>2</v>
      </c>
      <c r="E735" s="208" t="s">
        <v>67</v>
      </c>
      <c r="F735" s="209"/>
      <c r="G735" s="210"/>
      <c r="H735" s="30">
        <v>215100</v>
      </c>
      <c r="I735" s="211"/>
      <c r="J735" s="17"/>
      <c r="K735" s="17"/>
      <c r="L735" s="17"/>
      <c r="M735" s="17"/>
      <c r="N735" s="17"/>
      <c r="O735" s="17"/>
      <c r="P735" s="20"/>
      <c r="Q735" s="20"/>
      <c r="R735" s="47"/>
      <c r="S735" s="20"/>
      <c r="T735" s="67"/>
      <c r="U735" s="51"/>
    </row>
    <row r="736" spans="1:21" ht="36">
      <c r="A736" s="165"/>
      <c r="B736" s="166"/>
      <c r="C736" s="167"/>
      <c r="D736" s="168"/>
      <c r="E736" s="21" t="s">
        <v>76</v>
      </c>
      <c r="F736" s="169"/>
      <c r="G736" s="27"/>
      <c r="H736" s="30"/>
      <c r="I736" s="132"/>
      <c r="J736" s="17"/>
      <c r="K736" s="17"/>
      <c r="L736" s="17"/>
      <c r="M736" s="17"/>
      <c r="N736" s="17"/>
      <c r="O736" s="17"/>
      <c r="P736" s="20"/>
      <c r="Q736" s="20"/>
      <c r="R736" s="47"/>
      <c r="S736" s="20"/>
      <c r="T736" s="20"/>
      <c r="U736" s="51"/>
    </row>
    <row r="737" spans="1:21" ht="18">
      <c r="A737" s="165"/>
      <c r="B737" s="166"/>
      <c r="C737" s="212"/>
      <c r="D737" s="192"/>
      <c r="E737" s="193" t="s">
        <v>423</v>
      </c>
      <c r="F737" s="213"/>
      <c r="G737" s="195"/>
      <c r="H737" s="30">
        <v>215100</v>
      </c>
      <c r="I737" s="198"/>
      <c r="J737" s="17"/>
      <c r="K737" s="17">
        <v>235788.2</v>
      </c>
      <c r="L737" s="17"/>
      <c r="M737" s="17"/>
      <c r="N737" s="17"/>
      <c r="O737" s="17"/>
      <c r="P737" s="58"/>
      <c r="Q737" s="58"/>
      <c r="R737" s="59"/>
      <c r="S737" s="58"/>
      <c r="T737" s="20"/>
      <c r="U737" s="51"/>
    </row>
    <row r="738" spans="1:21" ht="18">
      <c r="A738" s="165"/>
      <c r="B738" s="166"/>
      <c r="C738" s="167"/>
      <c r="D738" s="167"/>
      <c r="E738" s="214" t="s">
        <v>77</v>
      </c>
      <c r="F738" s="215"/>
      <c r="G738" s="22"/>
      <c r="H738" s="22"/>
      <c r="I738" s="22"/>
      <c r="J738" s="79"/>
      <c r="K738" s="79"/>
      <c r="L738" s="79"/>
      <c r="M738" s="79"/>
      <c r="N738" s="79"/>
      <c r="O738" s="79"/>
      <c r="P738" s="22"/>
      <c r="Q738" s="22"/>
      <c r="R738" s="22"/>
      <c r="S738" s="22"/>
      <c r="T738" s="20"/>
      <c r="U738" s="51"/>
    </row>
    <row r="739" spans="1:20" ht="18">
      <c r="A739" s="17"/>
      <c r="B739" s="216"/>
      <c r="C739" s="217"/>
      <c r="D739" s="218"/>
      <c r="E739" s="219" t="s">
        <v>77</v>
      </c>
      <c r="F739" s="220"/>
      <c r="G739" s="18"/>
      <c r="H739" s="18"/>
      <c r="I739" s="18"/>
      <c r="J739" s="17"/>
      <c r="K739" s="17"/>
      <c r="L739" s="17"/>
      <c r="M739" s="17"/>
      <c r="N739" s="17"/>
      <c r="O739" s="17"/>
      <c r="P739" s="18"/>
      <c r="Q739" s="18"/>
      <c r="R739" s="18"/>
      <c r="S739" s="18"/>
      <c r="T739" s="60"/>
    </row>
    <row r="740" spans="1:20" ht="30">
      <c r="A740" s="17"/>
      <c r="B740" s="221"/>
      <c r="C740" s="217"/>
      <c r="D740" s="218"/>
      <c r="E740" s="292" t="s">
        <v>488</v>
      </c>
      <c r="F740" s="292"/>
      <c r="G740" s="292"/>
      <c r="H740" s="292"/>
      <c r="I740" s="292"/>
      <c r="J740" s="17"/>
      <c r="K740" s="17"/>
      <c r="L740" s="17"/>
      <c r="M740" s="17"/>
      <c r="N740" s="17"/>
      <c r="O740" s="17"/>
      <c r="P740" s="18"/>
      <c r="Q740" s="18"/>
      <c r="R740" s="18"/>
      <c r="S740" s="18"/>
      <c r="T740" s="60"/>
    </row>
    <row r="741" spans="4:20" ht="18">
      <c r="D741" s="223"/>
      <c r="E741" s="222"/>
      <c r="F741" s="97"/>
      <c r="G741" s="18"/>
      <c r="H741" s="18"/>
      <c r="I741" s="18"/>
      <c r="J741" s="17"/>
      <c r="K741" s="17"/>
      <c r="L741" s="17"/>
      <c r="M741" s="17"/>
      <c r="N741" s="17"/>
      <c r="O741" s="17"/>
      <c r="P741" s="18"/>
      <c r="Q741" s="18"/>
      <c r="R741" s="18"/>
      <c r="S741" s="18"/>
      <c r="T741" s="60"/>
    </row>
    <row r="742" spans="4:20" ht="18">
      <c r="D742" s="223"/>
      <c r="E742" s="222"/>
      <c r="F742" s="97"/>
      <c r="G742" s="18"/>
      <c r="H742" s="18"/>
      <c r="I742" s="18"/>
      <c r="J742" s="17"/>
      <c r="K742" s="17"/>
      <c r="L742" s="17"/>
      <c r="M742" s="17"/>
      <c r="N742" s="17"/>
      <c r="O742" s="17"/>
      <c r="P742" s="18"/>
      <c r="Q742" s="18"/>
      <c r="R742" s="18"/>
      <c r="S742" s="18"/>
      <c r="T742" s="60"/>
    </row>
    <row r="743" spans="4:20" ht="18">
      <c r="D743" s="223"/>
      <c r="E743" s="222"/>
      <c r="F743" s="97"/>
      <c r="G743" s="18"/>
      <c r="H743" s="18"/>
      <c r="I743" s="18"/>
      <c r="J743" s="17"/>
      <c r="K743" s="17"/>
      <c r="L743" s="17"/>
      <c r="M743" s="17"/>
      <c r="N743" s="17"/>
      <c r="O743" s="17"/>
      <c r="P743" s="18"/>
      <c r="Q743" s="18"/>
      <c r="R743" s="18"/>
      <c r="S743" s="18"/>
      <c r="T743" s="60"/>
    </row>
    <row r="744" spans="4:20" ht="18">
      <c r="D744" s="223"/>
      <c r="E744" s="222"/>
      <c r="F744" s="97"/>
      <c r="G744" s="18"/>
      <c r="H744" s="18"/>
      <c r="I744" s="18"/>
      <c r="J744" s="17"/>
      <c r="K744" s="17"/>
      <c r="L744" s="17"/>
      <c r="M744" s="17"/>
      <c r="N744" s="17"/>
      <c r="O744" s="17"/>
      <c r="P744" s="18"/>
      <c r="Q744" s="18"/>
      <c r="R744" s="18"/>
      <c r="S744" s="18"/>
      <c r="T744" s="60"/>
    </row>
    <row r="745" spans="4:20" ht="18">
      <c r="D745" s="223"/>
      <c r="E745" s="222"/>
      <c r="F745" s="97"/>
      <c r="G745" s="18"/>
      <c r="H745" s="18"/>
      <c r="I745" s="18"/>
      <c r="J745" s="17"/>
      <c r="K745" s="17"/>
      <c r="L745" s="17"/>
      <c r="M745" s="17"/>
      <c r="N745" s="17"/>
      <c r="O745" s="17"/>
      <c r="P745" s="18"/>
      <c r="Q745" s="18"/>
      <c r="R745" s="18"/>
      <c r="S745" s="18"/>
      <c r="T745" s="60"/>
    </row>
    <row r="746" spans="4:20" ht="18">
      <c r="D746" s="223"/>
      <c r="E746" s="222"/>
      <c r="F746" s="97"/>
      <c r="G746" s="18"/>
      <c r="H746" s="18"/>
      <c r="I746" s="18"/>
      <c r="J746" s="17"/>
      <c r="K746" s="17"/>
      <c r="L746" s="17"/>
      <c r="M746" s="17"/>
      <c r="N746" s="17"/>
      <c r="O746" s="17"/>
      <c r="P746" s="18"/>
      <c r="Q746" s="18"/>
      <c r="R746" s="18"/>
      <c r="S746" s="18"/>
      <c r="T746" s="60"/>
    </row>
    <row r="747" spans="4:20" ht="18">
      <c r="D747" s="223"/>
      <c r="E747" s="222"/>
      <c r="F747" s="97"/>
      <c r="G747" s="18"/>
      <c r="H747" s="18"/>
      <c r="I747" s="18"/>
      <c r="J747" s="17"/>
      <c r="K747" s="17"/>
      <c r="L747" s="17"/>
      <c r="M747" s="17"/>
      <c r="N747" s="17"/>
      <c r="O747" s="17"/>
      <c r="P747" s="18"/>
      <c r="Q747" s="18"/>
      <c r="R747" s="18"/>
      <c r="S747" s="18"/>
      <c r="T747" s="60"/>
    </row>
    <row r="748" spans="4:20" ht="18">
      <c r="D748" s="223"/>
      <c r="E748" s="222"/>
      <c r="F748" s="97"/>
      <c r="G748" s="18"/>
      <c r="H748" s="18"/>
      <c r="I748" s="18"/>
      <c r="J748" s="17"/>
      <c r="K748" s="17"/>
      <c r="L748" s="17"/>
      <c r="M748" s="17"/>
      <c r="N748" s="17"/>
      <c r="O748" s="17"/>
      <c r="P748" s="18"/>
      <c r="Q748" s="18"/>
      <c r="R748" s="18"/>
      <c r="S748" s="18"/>
      <c r="T748" s="60"/>
    </row>
    <row r="749" spans="4:20" ht="18">
      <c r="D749" s="223"/>
      <c r="E749" s="222"/>
      <c r="F749" s="97"/>
      <c r="G749" s="18"/>
      <c r="H749" s="18"/>
      <c r="I749" s="18"/>
      <c r="J749" s="17"/>
      <c r="K749" s="17"/>
      <c r="L749" s="17"/>
      <c r="M749" s="17"/>
      <c r="N749" s="17"/>
      <c r="O749" s="17"/>
      <c r="P749" s="18"/>
      <c r="Q749" s="18"/>
      <c r="R749" s="18"/>
      <c r="S749" s="18"/>
      <c r="T749" s="60"/>
    </row>
    <row r="750" spans="4:20" ht="18">
      <c r="D750" s="223"/>
      <c r="E750" s="222"/>
      <c r="F750" s="97"/>
      <c r="G750" s="18"/>
      <c r="H750" s="18"/>
      <c r="I750" s="18"/>
      <c r="J750" s="17"/>
      <c r="K750" s="17"/>
      <c r="L750" s="17"/>
      <c r="M750" s="17"/>
      <c r="N750" s="17"/>
      <c r="O750" s="17"/>
      <c r="P750" s="18"/>
      <c r="Q750" s="18"/>
      <c r="R750" s="18"/>
      <c r="S750" s="18"/>
      <c r="T750" s="60"/>
    </row>
    <row r="751" spans="4:20" ht="18">
      <c r="D751" s="223"/>
      <c r="E751" s="222"/>
      <c r="F751" s="97"/>
      <c r="G751" s="18"/>
      <c r="H751" s="18"/>
      <c r="I751" s="18"/>
      <c r="J751" s="17"/>
      <c r="K751" s="17"/>
      <c r="L751" s="17"/>
      <c r="M751" s="17"/>
      <c r="N751" s="17"/>
      <c r="O751" s="17"/>
      <c r="P751" s="18"/>
      <c r="Q751" s="18"/>
      <c r="R751" s="18"/>
      <c r="S751" s="18"/>
      <c r="T751" s="60"/>
    </row>
    <row r="752" spans="4:20" ht="18">
      <c r="D752" s="223"/>
      <c r="E752" s="222"/>
      <c r="F752" s="97"/>
      <c r="G752" s="18"/>
      <c r="H752" s="18"/>
      <c r="I752" s="18"/>
      <c r="J752" s="17"/>
      <c r="K752" s="17"/>
      <c r="L752" s="17"/>
      <c r="M752" s="17"/>
      <c r="N752" s="17"/>
      <c r="O752" s="17"/>
      <c r="P752" s="18"/>
      <c r="Q752" s="18"/>
      <c r="R752" s="18"/>
      <c r="S752" s="18"/>
      <c r="T752" s="60"/>
    </row>
    <row r="753" spans="4:20" ht="18">
      <c r="D753" s="223"/>
      <c r="E753" s="222"/>
      <c r="F753" s="97"/>
      <c r="G753" s="18"/>
      <c r="H753" s="18"/>
      <c r="I753" s="18"/>
      <c r="J753" s="17"/>
      <c r="K753" s="17"/>
      <c r="L753" s="17"/>
      <c r="M753" s="17"/>
      <c r="N753" s="17"/>
      <c r="O753" s="17"/>
      <c r="P753" s="18"/>
      <c r="Q753" s="18"/>
      <c r="R753" s="18"/>
      <c r="S753" s="18"/>
      <c r="T753" s="60"/>
    </row>
    <row r="754" spans="4:20" ht="18">
      <c r="D754" s="223"/>
      <c r="E754" s="222"/>
      <c r="F754" s="97"/>
      <c r="G754" s="18"/>
      <c r="H754" s="18"/>
      <c r="I754" s="18"/>
      <c r="J754" s="17"/>
      <c r="K754" s="17"/>
      <c r="L754" s="17"/>
      <c r="M754" s="17"/>
      <c r="N754" s="17"/>
      <c r="O754" s="17"/>
      <c r="P754" s="18"/>
      <c r="Q754" s="18"/>
      <c r="R754" s="18"/>
      <c r="S754" s="18"/>
      <c r="T754" s="60"/>
    </row>
    <row r="755" spans="4:20" ht="18">
      <c r="D755" s="223"/>
      <c r="E755" s="222"/>
      <c r="F755" s="97"/>
      <c r="G755" s="18"/>
      <c r="H755" s="18"/>
      <c r="I755" s="18"/>
      <c r="J755" s="17"/>
      <c r="K755" s="17"/>
      <c r="L755" s="17"/>
      <c r="M755" s="17"/>
      <c r="N755" s="17"/>
      <c r="O755" s="17"/>
      <c r="P755" s="18"/>
      <c r="Q755" s="18"/>
      <c r="R755" s="18"/>
      <c r="S755" s="18"/>
      <c r="T755" s="60"/>
    </row>
    <row r="756" spans="4:20" ht="18">
      <c r="D756" s="223"/>
      <c r="E756" s="222"/>
      <c r="F756" s="97"/>
      <c r="G756" s="18"/>
      <c r="H756" s="18"/>
      <c r="I756" s="18"/>
      <c r="J756" s="17"/>
      <c r="K756" s="17"/>
      <c r="L756" s="17"/>
      <c r="M756" s="17"/>
      <c r="N756" s="17"/>
      <c r="O756" s="17"/>
      <c r="P756" s="18"/>
      <c r="Q756" s="18"/>
      <c r="R756" s="18"/>
      <c r="S756" s="18"/>
      <c r="T756" s="60"/>
    </row>
    <row r="757" spans="4:20" ht="18">
      <c r="D757" s="223"/>
      <c r="E757" s="222"/>
      <c r="F757" s="97"/>
      <c r="G757" s="18"/>
      <c r="H757" s="18"/>
      <c r="I757" s="18"/>
      <c r="J757" s="17"/>
      <c r="K757" s="17"/>
      <c r="L757" s="17"/>
      <c r="M757" s="17"/>
      <c r="N757" s="17"/>
      <c r="O757" s="17"/>
      <c r="P757" s="18"/>
      <c r="Q757" s="18"/>
      <c r="R757" s="18"/>
      <c r="S757" s="18"/>
      <c r="T757" s="60"/>
    </row>
    <row r="758" spans="4:20" ht="18">
      <c r="D758" s="223"/>
      <c r="E758" s="222"/>
      <c r="F758" s="97"/>
      <c r="G758" s="18"/>
      <c r="H758" s="18"/>
      <c r="I758" s="18"/>
      <c r="J758" s="17"/>
      <c r="K758" s="17"/>
      <c r="L758" s="17"/>
      <c r="M758" s="17"/>
      <c r="N758" s="17"/>
      <c r="O758" s="17"/>
      <c r="P758" s="18"/>
      <c r="Q758" s="18"/>
      <c r="R758" s="18"/>
      <c r="S758" s="18"/>
      <c r="T758" s="60"/>
    </row>
    <row r="759" spans="4:20" ht="18">
      <c r="D759" s="223"/>
      <c r="E759" s="222"/>
      <c r="F759" s="97"/>
      <c r="G759" s="18"/>
      <c r="H759" s="18"/>
      <c r="I759" s="18"/>
      <c r="J759" s="17"/>
      <c r="K759" s="17"/>
      <c r="L759" s="17"/>
      <c r="M759" s="17"/>
      <c r="N759" s="17"/>
      <c r="O759" s="17"/>
      <c r="P759" s="18"/>
      <c r="Q759" s="18"/>
      <c r="R759" s="18"/>
      <c r="S759" s="18"/>
      <c r="T759" s="60"/>
    </row>
    <row r="760" spans="4:20" ht="18">
      <c r="D760" s="223"/>
      <c r="E760" s="222"/>
      <c r="F760" s="97"/>
      <c r="G760" s="18"/>
      <c r="H760" s="18"/>
      <c r="I760" s="18"/>
      <c r="J760" s="17"/>
      <c r="K760" s="17"/>
      <c r="L760" s="17"/>
      <c r="M760" s="17"/>
      <c r="N760" s="17"/>
      <c r="O760" s="17"/>
      <c r="P760" s="18"/>
      <c r="Q760" s="18"/>
      <c r="R760" s="18"/>
      <c r="S760" s="18"/>
      <c r="T760" s="60"/>
    </row>
    <row r="761" spans="4:20" ht="18">
      <c r="D761" s="223"/>
      <c r="E761" s="222"/>
      <c r="F761" s="97"/>
      <c r="G761" s="18"/>
      <c r="H761" s="18"/>
      <c r="I761" s="18"/>
      <c r="J761" s="17"/>
      <c r="K761" s="17"/>
      <c r="L761" s="17"/>
      <c r="M761" s="17"/>
      <c r="N761" s="17"/>
      <c r="O761" s="17"/>
      <c r="P761" s="18"/>
      <c r="Q761" s="18"/>
      <c r="R761" s="18"/>
      <c r="S761" s="18"/>
      <c r="T761" s="60"/>
    </row>
    <row r="762" spans="4:20" ht="18">
      <c r="D762" s="223"/>
      <c r="E762" s="222"/>
      <c r="F762" s="97"/>
      <c r="G762" s="18"/>
      <c r="H762" s="18"/>
      <c r="I762" s="18"/>
      <c r="J762" s="17"/>
      <c r="K762" s="17"/>
      <c r="L762" s="17"/>
      <c r="M762" s="17"/>
      <c r="N762" s="17"/>
      <c r="O762" s="17"/>
      <c r="P762" s="18"/>
      <c r="Q762" s="18"/>
      <c r="R762" s="18"/>
      <c r="S762" s="18"/>
      <c r="T762" s="60"/>
    </row>
    <row r="763" spans="4:20" ht="18">
      <c r="D763" s="223"/>
      <c r="E763" s="222"/>
      <c r="F763" s="97"/>
      <c r="G763" s="18"/>
      <c r="H763" s="18"/>
      <c r="I763" s="18"/>
      <c r="J763" s="17"/>
      <c r="K763" s="17"/>
      <c r="L763" s="17"/>
      <c r="M763" s="17"/>
      <c r="N763" s="17"/>
      <c r="O763" s="17"/>
      <c r="P763" s="18"/>
      <c r="Q763" s="18"/>
      <c r="R763" s="18"/>
      <c r="S763" s="18"/>
      <c r="T763" s="60"/>
    </row>
    <row r="764" spans="4:20" ht="18">
      <c r="D764" s="223"/>
      <c r="E764" s="222"/>
      <c r="F764" s="97"/>
      <c r="G764" s="18"/>
      <c r="H764" s="18"/>
      <c r="I764" s="18"/>
      <c r="J764" s="17"/>
      <c r="K764" s="17"/>
      <c r="L764" s="17"/>
      <c r="M764" s="17"/>
      <c r="N764" s="17"/>
      <c r="O764" s="17"/>
      <c r="P764" s="18"/>
      <c r="Q764" s="18"/>
      <c r="R764" s="18"/>
      <c r="S764" s="18"/>
      <c r="T764" s="60"/>
    </row>
    <row r="765" spans="4:20" ht="18">
      <c r="D765" s="223"/>
      <c r="E765" s="222"/>
      <c r="F765" s="97"/>
      <c r="G765" s="18"/>
      <c r="H765" s="18"/>
      <c r="I765" s="18"/>
      <c r="J765" s="17"/>
      <c r="K765" s="17"/>
      <c r="L765" s="17"/>
      <c r="M765" s="17"/>
      <c r="N765" s="17"/>
      <c r="O765" s="17"/>
      <c r="P765" s="18"/>
      <c r="Q765" s="18"/>
      <c r="R765" s="18"/>
      <c r="S765" s="18"/>
      <c r="T765" s="60"/>
    </row>
    <row r="766" spans="4:20" ht="18">
      <c r="D766" s="223"/>
      <c r="E766" s="222"/>
      <c r="F766" s="97"/>
      <c r="G766" s="18"/>
      <c r="H766" s="18"/>
      <c r="I766" s="18"/>
      <c r="J766" s="17"/>
      <c r="K766" s="17"/>
      <c r="L766" s="17"/>
      <c r="M766" s="17"/>
      <c r="N766" s="17"/>
      <c r="O766" s="17"/>
      <c r="P766" s="18"/>
      <c r="Q766" s="18"/>
      <c r="R766" s="18"/>
      <c r="S766" s="18"/>
      <c r="T766" s="60"/>
    </row>
    <row r="767" spans="4:20" ht="18">
      <c r="D767" s="223"/>
      <c r="E767" s="222"/>
      <c r="F767" s="97"/>
      <c r="G767" s="18"/>
      <c r="H767" s="18"/>
      <c r="I767" s="18"/>
      <c r="J767" s="17"/>
      <c r="K767" s="17"/>
      <c r="L767" s="17"/>
      <c r="M767" s="17"/>
      <c r="N767" s="17"/>
      <c r="O767" s="17"/>
      <c r="P767" s="18"/>
      <c r="Q767" s="18"/>
      <c r="R767" s="18"/>
      <c r="S767" s="18"/>
      <c r="T767" s="60"/>
    </row>
    <row r="768" spans="4:20" ht="18">
      <c r="D768" s="223"/>
      <c r="E768" s="222"/>
      <c r="F768" s="97"/>
      <c r="G768" s="18"/>
      <c r="H768" s="18"/>
      <c r="I768" s="18"/>
      <c r="J768" s="17"/>
      <c r="K768" s="17"/>
      <c r="L768" s="17"/>
      <c r="M768" s="17"/>
      <c r="N768" s="17"/>
      <c r="O768" s="17"/>
      <c r="P768" s="18"/>
      <c r="Q768" s="18"/>
      <c r="R768" s="18"/>
      <c r="S768" s="18"/>
      <c r="T768" s="60"/>
    </row>
    <row r="769" spans="4:20" ht="18">
      <c r="D769" s="223"/>
      <c r="E769" s="222"/>
      <c r="F769" s="97"/>
      <c r="G769" s="18"/>
      <c r="H769" s="18"/>
      <c r="I769" s="18"/>
      <c r="J769" s="17"/>
      <c r="K769" s="17"/>
      <c r="L769" s="17"/>
      <c r="M769" s="17"/>
      <c r="N769" s="17"/>
      <c r="O769" s="17"/>
      <c r="P769" s="18"/>
      <c r="Q769" s="18"/>
      <c r="R769" s="18"/>
      <c r="S769" s="18"/>
      <c r="T769" s="60"/>
    </row>
    <row r="770" spans="4:20" ht="18">
      <c r="D770" s="223"/>
      <c r="E770" s="222"/>
      <c r="F770" s="97"/>
      <c r="G770" s="18"/>
      <c r="H770" s="18"/>
      <c r="I770" s="18"/>
      <c r="J770" s="17"/>
      <c r="K770" s="17"/>
      <c r="L770" s="17"/>
      <c r="M770" s="17"/>
      <c r="N770" s="17"/>
      <c r="O770" s="17"/>
      <c r="P770" s="18"/>
      <c r="Q770" s="18"/>
      <c r="R770" s="18"/>
      <c r="S770" s="18"/>
      <c r="T770" s="60"/>
    </row>
    <row r="771" spans="4:20" ht="18">
      <c r="D771" s="223"/>
      <c r="E771" s="222"/>
      <c r="F771" s="97"/>
      <c r="G771" s="18"/>
      <c r="H771" s="18"/>
      <c r="I771" s="18"/>
      <c r="J771" s="17"/>
      <c r="K771" s="17"/>
      <c r="L771" s="17"/>
      <c r="M771" s="17"/>
      <c r="N771" s="17"/>
      <c r="O771" s="17"/>
      <c r="P771" s="18"/>
      <c r="Q771" s="18"/>
      <c r="R771" s="18"/>
      <c r="S771" s="18"/>
      <c r="T771" s="60"/>
    </row>
    <row r="772" spans="4:20" ht="18">
      <c r="D772" s="223"/>
      <c r="E772" s="222"/>
      <c r="F772" s="97"/>
      <c r="G772" s="18"/>
      <c r="H772" s="18"/>
      <c r="I772" s="18"/>
      <c r="J772" s="17"/>
      <c r="K772" s="17"/>
      <c r="L772" s="17"/>
      <c r="M772" s="17"/>
      <c r="N772" s="17"/>
      <c r="O772" s="17"/>
      <c r="P772" s="18"/>
      <c r="Q772" s="18"/>
      <c r="R772" s="18"/>
      <c r="S772" s="18"/>
      <c r="T772" s="60"/>
    </row>
    <row r="773" spans="4:20" ht="18">
      <c r="D773" s="223"/>
      <c r="E773" s="222"/>
      <c r="F773" s="97"/>
      <c r="G773" s="18"/>
      <c r="H773" s="18"/>
      <c r="I773" s="18"/>
      <c r="J773" s="17"/>
      <c r="K773" s="17"/>
      <c r="L773" s="17"/>
      <c r="M773" s="17"/>
      <c r="N773" s="17"/>
      <c r="O773" s="17"/>
      <c r="P773" s="18"/>
      <c r="Q773" s="18"/>
      <c r="R773" s="18"/>
      <c r="S773" s="18"/>
      <c r="T773" s="60"/>
    </row>
    <row r="774" spans="4:20" ht="18">
      <c r="D774" s="223"/>
      <c r="E774" s="222"/>
      <c r="F774" s="97"/>
      <c r="G774" s="18"/>
      <c r="H774" s="18"/>
      <c r="I774" s="18"/>
      <c r="J774" s="17"/>
      <c r="K774" s="17"/>
      <c r="L774" s="17"/>
      <c r="M774" s="17"/>
      <c r="N774" s="17"/>
      <c r="O774" s="17"/>
      <c r="P774" s="18"/>
      <c r="Q774" s="18"/>
      <c r="R774" s="18"/>
      <c r="S774" s="18"/>
      <c r="T774" s="60"/>
    </row>
    <row r="775" spans="4:20" ht="18">
      <c r="D775" s="223"/>
      <c r="E775" s="222"/>
      <c r="F775" s="97"/>
      <c r="G775" s="18"/>
      <c r="H775" s="18"/>
      <c r="I775" s="18"/>
      <c r="J775" s="17"/>
      <c r="K775" s="17"/>
      <c r="L775" s="17"/>
      <c r="M775" s="17"/>
      <c r="N775" s="17"/>
      <c r="O775" s="17"/>
      <c r="P775" s="18"/>
      <c r="Q775" s="18"/>
      <c r="R775" s="18"/>
      <c r="S775" s="18"/>
      <c r="T775" s="60"/>
    </row>
    <row r="776" spans="4:20" ht="18">
      <c r="D776" s="223"/>
      <c r="E776" s="222"/>
      <c r="F776" s="97"/>
      <c r="G776" s="18"/>
      <c r="H776" s="18"/>
      <c r="I776" s="18"/>
      <c r="J776" s="17"/>
      <c r="K776" s="17"/>
      <c r="L776" s="17"/>
      <c r="M776" s="17"/>
      <c r="N776" s="17"/>
      <c r="O776" s="17"/>
      <c r="P776" s="18"/>
      <c r="Q776" s="18"/>
      <c r="R776" s="18"/>
      <c r="S776" s="18"/>
      <c r="T776" s="60"/>
    </row>
    <row r="777" spans="4:20" ht="18">
      <c r="D777" s="223"/>
      <c r="E777" s="222"/>
      <c r="F777" s="97"/>
      <c r="G777" s="18"/>
      <c r="H777" s="18"/>
      <c r="I777" s="18"/>
      <c r="J777" s="17"/>
      <c r="K777" s="17"/>
      <c r="L777" s="17"/>
      <c r="M777" s="17"/>
      <c r="N777" s="17"/>
      <c r="O777" s="17"/>
      <c r="P777" s="18"/>
      <c r="Q777" s="18"/>
      <c r="R777" s="18"/>
      <c r="S777" s="18"/>
      <c r="T777" s="60"/>
    </row>
    <row r="778" spans="4:20" ht="18">
      <c r="D778" s="223"/>
      <c r="E778" s="222"/>
      <c r="F778" s="97"/>
      <c r="G778" s="18"/>
      <c r="H778" s="18"/>
      <c r="I778" s="18"/>
      <c r="J778" s="17"/>
      <c r="K778" s="17"/>
      <c r="L778" s="17"/>
      <c r="M778" s="17"/>
      <c r="N778" s="17"/>
      <c r="O778" s="17"/>
      <c r="P778" s="18"/>
      <c r="Q778" s="18"/>
      <c r="R778" s="18"/>
      <c r="S778" s="18"/>
      <c r="T778" s="60"/>
    </row>
    <row r="779" spans="4:20" ht="18">
      <c r="D779" s="224"/>
      <c r="E779" s="222"/>
      <c r="F779" s="97"/>
      <c r="G779" s="18"/>
      <c r="H779" s="18"/>
      <c r="I779" s="18"/>
      <c r="J779" s="17"/>
      <c r="K779" s="17"/>
      <c r="L779" s="17"/>
      <c r="M779" s="17"/>
      <c r="N779" s="17"/>
      <c r="O779" s="17"/>
      <c r="P779" s="18"/>
      <c r="Q779" s="18"/>
      <c r="R779" s="18"/>
      <c r="S779" s="18"/>
      <c r="T779" s="60"/>
    </row>
    <row r="780" spans="4:20" ht="18">
      <c r="D780" s="224"/>
      <c r="E780" s="225"/>
      <c r="F780" s="226"/>
      <c r="G780" s="38"/>
      <c r="H780" s="38"/>
      <c r="I780" s="38"/>
      <c r="J780" s="2"/>
      <c r="K780" s="2"/>
      <c r="L780" s="2"/>
      <c r="M780" s="2"/>
      <c r="N780" s="2"/>
      <c r="O780" s="2"/>
      <c r="P780" s="38"/>
      <c r="Q780" s="38"/>
      <c r="R780" s="38"/>
      <c r="S780" s="38"/>
      <c r="T780" s="60"/>
    </row>
    <row r="781" spans="4:20" ht="18">
      <c r="D781" s="224"/>
      <c r="E781" s="225"/>
      <c r="F781" s="226"/>
      <c r="G781" s="38"/>
      <c r="H781" s="38"/>
      <c r="I781" s="38"/>
      <c r="J781" s="2"/>
      <c r="K781" s="2"/>
      <c r="L781" s="2"/>
      <c r="M781" s="2"/>
      <c r="N781" s="2"/>
      <c r="O781" s="2"/>
      <c r="P781" s="38"/>
      <c r="Q781" s="38"/>
      <c r="R781" s="38"/>
      <c r="S781" s="38"/>
      <c r="T781" s="60"/>
    </row>
    <row r="782" spans="4:20" ht="18">
      <c r="D782" s="224"/>
      <c r="E782" s="225"/>
      <c r="F782" s="226"/>
      <c r="G782" s="38"/>
      <c r="H782" s="38"/>
      <c r="I782" s="38"/>
      <c r="J782" s="2"/>
      <c r="K782" s="2"/>
      <c r="L782" s="2"/>
      <c r="M782" s="2"/>
      <c r="N782" s="2"/>
      <c r="O782" s="2"/>
      <c r="P782" s="38"/>
      <c r="Q782" s="38"/>
      <c r="R782" s="38"/>
      <c r="S782" s="38"/>
      <c r="T782" s="60"/>
    </row>
    <row r="783" spans="4:20" ht="18">
      <c r="D783" s="224"/>
      <c r="E783" s="225"/>
      <c r="F783" s="226"/>
      <c r="G783" s="38"/>
      <c r="H783" s="38"/>
      <c r="I783" s="38"/>
      <c r="J783" s="2"/>
      <c r="K783" s="2"/>
      <c r="L783" s="2"/>
      <c r="M783" s="2"/>
      <c r="N783" s="2"/>
      <c r="O783" s="2"/>
      <c r="P783" s="38"/>
      <c r="Q783" s="38"/>
      <c r="R783" s="38"/>
      <c r="S783" s="38"/>
      <c r="T783" s="60"/>
    </row>
    <row r="784" spans="4:20" ht="18">
      <c r="D784" s="224"/>
      <c r="E784" s="225"/>
      <c r="F784" s="226"/>
      <c r="G784" s="38"/>
      <c r="H784" s="38"/>
      <c r="I784" s="38"/>
      <c r="J784" s="2"/>
      <c r="K784" s="2"/>
      <c r="L784" s="2"/>
      <c r="M784" s="2"/>
      <c r="N784" s="2"/>
      <c r="O784" s="2"/>
      <c r="P784" s="38"/>
      <c r="Q784" s="38"/>
      <c r="R784" s="38"/>
      <c r="S784" s="38"/>
      <c r="T784" s="60"/>
    </row>
    <row r="785" spans="4:20" ht="18">
      <c r="D785" s="224"/>
      <c r="E785" s="225"/>
      <c r="F785" s="226"/>
      <c r="G785" s="38"/>
      <c r="H785" s="38"/>
      <c r="I785" s="38"/>
      <c r="J785" s="2"/>
      <c r="K785" s="2"/>
      <c r="L785" s="2"/>
      <c r="M785" s="2"/>
      <c r="N785" s="2"/>
      <c r="O785" s="2"/>
      <c r="P785" s="38"/>
      <c r="Q785" s="38"/>
      <c r="R785" s="38"/>
      <c r="S785" s="38"/>
      <c r="T785" s="60"/>
    </row>
    <row r="786" spans="4:20" ht="18">
      <c r="D786" s="224"/>
      <c r="E786" s="225"/>
      <c r="F786" s="226"/>
      <c r="G786" s="38"/>
      <c r="H786" s="38"/>
      <c r="I786" s="38"/>
      <c r="J786" s="2"/>
      <c r="K786" s="2"/>
      <c r="L786" s="2"/>
      <c r="M786" s="2"/>
      <c r="N786" s="2"/>
      <c r="O786" s="2"/>
      <c r="P786" s="38"/>
      <c r="Q786" s="38"/>
      <c r="R786" s="38"/>
      <c r="S786" s="38"/>
      <c r="T786" s="60"/>
    </row>
    <row r="787" spans="4:19" ht="15">
      <c r="D787" s="224"/>
      <c r="E787" s="225"/>
      <c r="F787" s="226"/>
      <c r="G787" s="38"/>
      <c r="H787" s="38"/>
      <c r="I787" s="38"/>
      <c r="J787" s="2"/>
      <c r="K787" s="2"/>
      <c r="L787" s="2"/>
      <c r="M787" s="2"/>
      <c r="N787" s="2"/>
      <c r="O787" s="2"/>
      <c r="P787" s="38"/>
      <c r="Q787" s="38"/>
      <c r="R787" s="38"/>
      <c r="S787" s="38"/>
    </row>
    <row r="788" spans="5:19" ht="15">
      <c r="E788" s="225"/>
      <c r="F788" s="226"/>
      <c r="G788" s="38"/>
      <c r="H788" s="38"/>
      <c r="I788" s="38"/>
      <c r="J788" s="2"/>
      <c r="K788" s="2"/>
      <c r="L788" s="2"/>
      <c r="M788" s="2"/>
      <c r="N788" s="2"/>
      <c r="O788" s="2"/>
      <c r="P788" s="38"/>
      <c r="Q788" s="38"/>
      <c r="R788" s="38"/>
      <c r="S788" s="38"/>
    </row>
    <row r="789" spans="16:19" ht="15">
      <c r="P789" s="15"/>
      <c r="Q789" s="15"/>
      <c r="R789" s="15"/>
      <c r="S789" s="15"/>
    </row>
    <row r="790" spans="16:19" ht="15">
      <c r="P790" s="15"/>
      <c r="Q790" s="15"/>
      <c r="R790" s="15"/>
      <c r="S790" s="15"/>
    </row>
    <row r="791" spans="16:19" ht="15">
      <c r="P791" s="15"/>
      <c r="Q791" s="15"/>
      <c r="R791" s="15"/>
      <c r="S791" s="15"/>
    </row>
    <row r="792" spans="16:19" ht="15">
      <c r="P792" s="15"/>
      <c r="Q792" s="15"/>
      <c r="R792" s="15"/>
      <c r="S792" s="15"/>
    </row>
    <row r="793" spans="16:19" ht="15">
      <c r="P793" s="15"/>
      <c r="Q793" s="15"/>
      <c r="R793" s="15"/>
      <c r="S793" s="15"/>
    </row>
    <row r="794" spans="16:19" ht="15">
      <c r="P794" s="15"/>
      <c r="Q794" s="15"/>
      <c r="R794" s="15"/>
      <c r="S794" s="15"/>
    </row>
    <row r="795" spans="16:19" ht="15">
      <c r="P795" s="15"/>
      <c r="Q795" s="15"/>
      <c r="R795" s="15"/>
      <c r="S795" s="15"/>
    </row>
    <row r="796" spans="16:19" ht="15">
      <c r="P796" s="15"/>
      <c r="Q796" s="15"/>
      <c r="R796" s="15"/>
      <c r="S796" s="15"/>
    </row>
    <row r="797" spans="16:19" ht="15">
      <c r="P797" s="15"/>
      <c r="Q797" s="15"/>
      <c r="R797" s="15"/>
      <c r="S797" s="15"/>
    </row>
    <row r="798" spans="16:19" ht="15">
      <c r="P798" s="15"/>
      <c r="Q798" s="15"/>
      <c r="R798" s="15"/>
      <c r="S798" s="15"/>
    </row>
    <row r="799" spans="16:19" ht="15">
      <c r="P799" s="15"/>
      <c r="Q799" s="15"/>
      <c r="R799" s="15"/>
      <c r="S799" s="15"/>
    </row>
    <row r="800" spans="16:19" ht="15">
      <c r="P800" s="15"/>
      <c r="Q800" s="15"/>
      <c r="R800" s="15"/>
      <c r="S800" s="15"/>
    </row>
    <row r="801" spans="16:19" ht="15">
      <c r="P801" s="15"/>
      <c r="Q801" s="15"/>
      <c r="R801" s="15"/>
      <c r="S801" s="15"/>
    </row>
    <row r="802" spans="16:19" ht="15">
      <c r="P802" s="15"/>
      <c r="Q802" s="15"/>
      <c r="R802" s="15"/>
      <c r="S802" s="15"/>
    </row>
    <row r="803" spans="16:19" ht="15">
      <c r="P803" s="15"/>
      <c r="Q803" s="15"/>
      <c r="R803" s="15"/>
      <c r="S803" s="15"/>
    </row>
    <row r="804" spans="16:19" ht="15">
      <c r="P804" s="15"/>
      <c r="Q804" s="15"/>
      <c r="R804" s="15"/>
      <c r="S804" s="15"/>
    </row>
    <row r="805" spans="16:19" ht="15">
      <c r="P805" s="15"/>
      <c r="Q805" s="15"/>
      <c r="R805" s="15"/>
      <c r="S805" s="15"/>
    </row>
    <row r="806" spans="16:19" ht="15">
      <c r="P806" s="15"/>
      <c r="Q806" s="15"/>
      <c r="R806" s="15"/>
      <c r="S806" s="15"/>
    </row>
    <row r="807" spans="16:19" ht="15">
      <c r="P807" s="15"/>
      <c r="Q807" s="15"/>
      <c r="R807" s="15"/>
      <c r="S807" s="15"/>
    </row>
    <row r="808" spans="16:19" ht="15">
      <c r="P808" s="15"/>
      <c r="Q808" s="15"/>
      <c r="R808" s="15"/>
      <c r="S808" s="15"/>
    </row>
    <row r="809" spans="16:19" ht="15">
      <c r="P809" s="15"/>
      <c r="Q809" s="15"/>
      <c r="R809" s="15"/>
      <c r="S809" s="15"/>
    </row>
    <row r="810" spans="16:19" ht="15">
      <c r="P810" s="15"/>
      <c r="Q810" s="15"/>
      <c r="R810" s="15"/>
      <c r="S810" s="15"/>
    </row>
    <row r="811" spans="16:19" ht="15">
      <c r="P811" s="15"/>
      <c r="Q811" s="15"/>
      <c r="R811" s="15"/>
      <c r="S811" s="15"/>
    </row>
    <row r="812" spans="16:19" ht="15">
      <c r="P812" s="15"/>
      <c r="Q812" s="15"/>
      <c r="R812" s="15"/>
      <c r="S812" s="15"/>
    </row>
    <row r="813" spans="16:19" ht="15">
      <c r="P813" s="15"/>
      <c r="Q813" s="15"/>
      <c r="R813" s="15"/>
      <c r="S813" s="15"/>
    </row>
    <row r="814" spans="16:19" ht="15">
      <c r="P814" s="15"/>
      <c r="Q814" s="15"/>
      <c r="R814" s="15"/>
      <c r="S814" s="15"/>
    </row>
    <row r="815" spans="16:19" ht="15">
      <c r="P815" s="15"/>
      <c r="Q815" s="15"/>
      <c r="R815" s="15"/>
      <c r="S815" s="15"/>
    </row>
    <row r="816" spans="16:19" ht="15">
      <c r="P816" s="15"/>
      <c r="Q816" s="15"/>
      <c r="R816" s="15"/>
      <c r="S816" s="15"/>
    </row>
    <row r="817" spans="16:19" ht="15">
      <c r="P817" s="15"/>
      <c r="Q817" s="15"/>
      <c r="R817" s="15"/>
      <c r="S817" s="15"/>
    </row>
    <row r="818" spans="16:19" ht="15">
      <c r="P818" s="15"/>
      <c r="Q818" s="15"/>
      <c r="R818" s="15"/>
      <c r="S818" s="15"/>
    </row>
    <row r="819" spans="16:19" ht="15">
      <c r="P819" s="15"/>
      <c r="Q819" s="15"/>
      <c r="R819" s="15"/>
      <c r="S819" s="15"/>
    </row>
    <row r="820" spans="16:19" ht="15">
      <c r="P820" s="15"/>
      <c r="Q820" s="15"/>
      <c r="R820" s="15"/>
      <c r="S820" s="15"/>
    </row>
    <row r="821" spans="16:19" ht="15">
      <c r="P821" s="15"/>
      <c r="Q821" s="15"/>
      <c r="R821" s="15"/>
      <c r="S821" s="15"/>
    </row>
    <row r="822" spans="16:19" ht="15">
      <c r="P822" s="15"/>
      <c r="Q822" s="15"/>
      <c r="R822" s="15"/>
      <c r="S822" s="15"/>
    </row>
    <row r="823" spans="16:19" ht="15">
      <c r="P823" s="15"/>
      <c r="Q823" s="15"/>
      <c r="R823" s="15"/>
      <c r="S823" s="15"/>
    </row>
    <row r="824" spans="16:19" ht="15">
      <c r="P824" s="15"/>
      <c r="Q824" s="15"/>
      <c r="R824" s="15"/>
      <c r="S824" s="15"/>
    </row>
    <row r="825" spans="16:19" ht="15">
      <c r="P825" s="15"/>
      <c r="Q825" s="15"/>
      <c r="R825" s="15"/>
      <c r="S825" s="15"/>
    </row>
    <row r="826" spans="16:19" ht="15">
      <c r="P826" s="15"/>
      <c r="Q826" s="15"/>
      <c r="R826" s="15"/>
      <c r="S826" s="15"/>
    </row>
    <row r="827" spans="16:19" ht="15">
      <c r="P827" s="15"/>
      <c r="Q827" s="15"/>
      <c r="R827" s="15"/>
      <c r="S827" s="15"/>
    </row>
    <row r="828" spans="16:19" ht="15">
      <c r="P828" s="15"/>
      <c r="Q828" s="15"/>
      <c r="R828" s="15"/>
      <c r="S828" s="15"/>
    </row>
    <row r="829" spans="16:19" ht="15">
      <c r="P829" s="15"/>
      <c r="Q829" s="15"/>
      <c r="R829" s="15"/>
      <c r="S829" s="15"/>
    </row>
    <row r="830" spans="16:19" ht="15">
      <c r="P830" s="15"/>
      <c r="Q830" s="15"/>
      <c r="R830" s="15"/>
      <c r="S830" s="15"/>
    </row>
    <row r="831" spans="16:19" ht="15">
      <c r="P831" s="15"/>
      <c r="Q831" s="15"/>
      <c r="R831" s="15"/>
      <c r="S831" s="15"/>
    </row>
    <row r="832" spans="16:19" ht="15">
      <c r="P832" s="15"/>
      <c r="Q832" s="15"/>
      <c r="R832" s="15"/>
      <c r="S832" s="15"/>
    </row>
    <row r="833" spans="16:19" ht="15">
      <c r="P833" s="15"/>
      <c r="Q833" s="15"/>
      <c r="R833" s="15"/>
      <c r="S833" s="15"/>
    </row>
    <row r="834" spans="16:19" ht="15">
      <c r="P834" s="15"/>
      <c r="Q834" s="15"/>
      <c r="R834" s="15"/>
      <c r="S834" s="15"/>
    </row>
    <row r="835" spans="16:19" ht="15">
      <c r="P835" s="15"/>
      <c r="Q835" s="15"/>
      <c r="R835" s="15"/>
      <c r="S835" s="15"/>
    </row>
    <row r="836" spans="16:19" ht="15">
      <c r="P836" s="15"/>
      <c r="Q836" s="15"/>
      <c r="R836" s="15"/>
      <c r="S836" s="15"/>
    </row>
    <row r="837" spans="16:19" ht="15">
      <c r="P837" s="15"/>
      <c r="Q837" s="15"/>
      <c r="R837" s="15"/>
      <c r="S837" s="15"/>
    </row>
    <row r="838" spans="16:19" ht="15">
      <c r="P838" s="15"/>
      <c r="Q838" s="15"/>
      <c r="R838" s="15"/>
      <c r="S838" s="15"/>
    </row>
    <row r="839" spans="16:19" ht="15">
      <c r="P839" s="15"/>
      <c r="Q839" s="15"/>
      <c r="R839" s="15"/>
      <c r="S839" s="15"/>
    </row>
    <row r="840" spans="16:19" ht="15">
      <c r="P840" s="15"/>
      <c r="Q840" s="15"/>
      <c r="R840" s="15"/>
      <c r="S840" s="15"/>
    </row>
    <row r="841" spans="16:19" ht="15">
      <c r="P841" s="15"/>
      <c r="Q841" s="15"/>
      <c r="R841" s="15"/>
      <c r="S841" s="15"/>
    </row>
    <row r="842" spans="16:19" ht="15">
      <c r="P842" s="15"/>
      <c r="Q842" s="15"/>
      <c r="R842" s="15"/>
      <c r="S842" s="15"/>
    </row>
    <row r="843" spans="16:19" ht="15">
      <c r="P843" s="15"/>
      <c r="Q843" s="15"/>
      <c r="R843" s="15"/>
      <c r="S843" s="15"/>
    </row>
    <row r="844" spans="16:19" ht="15">
      <c r="P844" s="15"/>
      <c r="Q844" s="15"/>
      <c r="R844" s="15"/>
      <c r="S844" s="15"/>
    </row>
    <row r="845" spans="16:19" ht="15">
      <c r="P845" s="15"/>
      <c r="Q845" s="15"/>
      <c r="R845" s="15"/>
      <c r="S845" s="15"/>
    </row>
    <row r="846" spans="16:19" ht="15">
      <c r="P846" s="15"/>
      <c r="Q846" s="15"/>
      <c r="R846" s="15"/>
      <c r="S846" s="15"/>
    </row>
    <row r="847" spans="16:19" ht="15">
      <c r="P847" s="15"/>
      <c r="Q847" s="15"/>
      <c r="R847" s="15"/>
      <c r="S847" s="15"/>
    </row>
    <row r="848" spans="16:19" ht="15">
      <c r="P848" s="15"/>
      <c r="Q848" s="15"/>
      <c r="R848" s="15"/>
      <c r="S848" s="15"/>
    </row>
    <row r="849" spans="16:19" ht="15">
      <c r="P849" s="15"/>
      <c r="Q849" s="15"/>
      <c r="R849" s="15"/>
      <c r="S849" s="15"/>
    </row>
    <row r="850" spans="16:19" ht="15">
      <c r="P850" s="15"/>
      <c r="Q850" s="15"/>
      <c r="R850" s="15"/>
      <c r="S850" s="15"/>
    </row>
    <row r="851" spans="16:19" ht="15">
      <c r="P851" s="15"/>
      <c r="Q851" s="15"/>
      <c r="R851" s="15"/>
      <c r="S851" s="15"/>
    </row>
    <row r="852" spans="16:19" ht="15">
      <c r="P852" s="15"/>
      <c r="Q852" s="15"/>
      <c r="R852" s="15"/>
      <c r="S852" s="15"/>
    </row>
    <row r="853" spans="16:19" ht="15">
      <c r="P853" s="15"/>
      <c r="Q853" s="15"/>
      <c r="R853" s="15"/>
      <c r="S853" s="15"/>
    </row>
    <row r="854" spans="16:19" ht="15">
      <c r="P854" s="15"/>
      <c r="Q854" s="15"/>
      <c r="R854" s="15"/>
      <c r="S854" s="15"/>
    </row>
    <row r="855" spans="16:19" ht="15">
      <c r="P855" s="15"/>
      <c r="Q855" s="15"/>
      <c r="R855" s="15"/>
      <c r="S855" s="15"/>
    </row>
    <row r="856" spans="16:19" ht="15">
      <c r="P856" s="15"/>
      <c r="Q856" s="15"/>
      <c r="R856" s="15"/>
      <c r="S856" s="15"/>
    </row>
    <row r="857" spans="16:19" ht="15">
      <c r="P857" s="15"/>
      <c r="Q857" s="15"/>
      <c r="R857" s="15"/>
      <c r="S857" s="15"/>
    </row>
    <row r="858" spans="16:19" ht="15">
      <c r="P858" s="15"/>
      <c r="Q858" s="15"/>
      <c r="R858" s="15"/>
      <c r="S858" s="15"/>
    </row>
    <row r="859" spans="16:19" ht="15">
      <c r="P859" s="15"/>
      <c r="Q859" s="15"/>
      <c r="R859" s="15"/>
      <c r="S859" s="15"/>
    </row>
    <row r="860" spans="16:19" ht="15">
      <c r="P860" s="15"/>
      <c r="Q860" s="15"/>
      <c r="R860" s="15"/>
      <c r="S860" s="15"/>
    </row>
    <row r="861" spans="16:19" ht="15">
      <c r="P861" s="15"/>
      <c r="Q861" s="15"/>
      <c r="R861" s="15"/>
      <c r="S861" s="15"/>
    </row>
    <row r="862" spans="16:19" ht="15">
      <c r="P862" s="15"/>
      <c r="Q862" s="15"/>
      <c r="R862" s="15"/>
      <c r="S862" s="15"/>
    </row>
    <row r="863" spans="16:19" ht="15">
      <c r="P863" s="15"/>
      <c r="Q863" s="15"/>
      <c r="R863" s="15"/>
      <c r="S863" s="15"/>
    </row>
    <row r="864" spans="16:19" ht="15">
      <c r="P864" s="15"/>
      <c r="Q864" s="15"/>
      <c r="R864" s="15"/>
      <c r="S864" s="15"/>
    </row>
    <row r="865" spans="16:19" ht="15">
      <c r="P865" s="15"/>
      <c r="Q865" s="15"/>
      <c r="R865" s="15"/>
      <c r="S865" s="15"/>
    </row>
    <row r="866" spans="16:19" ht="15">
      <c r="P866" s="15"/>
      <c r="Q866" s="15"/>
      <c r="R866" s="15"/>
      <c r="S866" s="15"/>
    </row>
    <row r="867" spans="16:19" ht="15">
      <c r="P867" s="15"/>
      <c r="Q867" s="15"/>
      <c r="R867" s="15"/>
      <c r="S867" s="15"/>
    </row>
    <row r="868" spans="16:19" ht="15">
      <c r="P868" s="15"/>
      <c r="Q868" s="15"/>
      <c r="R868" s="15"/>
      <c r="S868" s="15"/>
    </row>
    <row r="869" spans="16:19" ht="15">
      <c r="P869" s="15"/>
      <c r="Q869" s="15"/>
      <c r="R869" s="15"/>
      <c r="S869" s="15"/>
    </row>
    <row r="870" spans="16:19" ht="15">
      <c r="P870" s="15"/>
      <c r="Q870" s="15"/>
      <c r="R870" s="15"/>
      <c r="S870" s="15"/>
    </row>
    <row r="871" spans="16:19" ht="15">
      <c r="P871" s="15"/>
      <c r="Q871" s="15"/>
      <c r="R871" s="15"/>
      <c r="S871" s="15"/>
    </row>
    <row r="872" spans="16:19" ht="15">
      <c r="P872" s="15"/>
      <c r="Q872" s="15"/>
      <c r="R872" s="15"/>
      <c r="S872" s="15"/>
    </row>
    <row r="873" spans="16:19" ht="15">
      <c r="P873" s="15"/>
      <c r="Q873" s="15"/>
      <c r="R873" s="15"/>
      <c r="S873" s="15"/>
    </row>
    <row r="874" spans="16:19" ht="15">
      <c r="P874" s="15"/>
      <c r="Q874" s="15"/>
      <c r="R874" s="15"/>
      <c r="S874" s="15"/>
    </row>
    <row r="875" spans="16:19" ht="15">
      <c r="P875" s="15"/>
      <c r="Q875" s="15"/>
      <c r="R875" s="15"/>
      <c r="S875" s="15"/>
    </row>
    <row r="876" spans="16:19" ht="15">
      <c r="P876" s="15"/>
      <c r="Q876" s="15"/>
      <c r="R876" s="15"/>
      <c r="S876" s="15"/>
    </row>
    <row r="877" spans="16:19" ht="15">
      <c r="P877" s="15"/>
      <c r="Q877" s="15"/>
      <c r="R877" s="15"/>
      <c r="S877" s="15"/>
    </row>
    <row r="878" spans="16:19" ht="15">
      <c r="P878" s="15"/>
      <c r="Q878" s="15"/>
      <c r="R878" s="15"/>
      <c r="S878" s="15"/>
    </row>
    <row r="879" spans="16:19" ht="15">
      <c r="P879" s="15"/>
      <c r="Q879" s="15"/>
      <c r="R879" s="15"/>
      <c r="S879" s="15"/>
    </row>
    <row r="880" spans="16:19" ht="15">
      <c r="P880" s="15"/>
      <c r="Q880" s="15"/>
      <c r="R880" s="15"/>
      <c r="S880" s="15"/>
    </row>
    <row r="881" spans="16:19" ht="15">
      <c r="P881" s="15"/>
      <c r="Q881" s="15"/>
      <c r="R881" s="15"/>
      <c r="S881" s="15"/>
    </row>
    <row r="882" spans="16:19" ht="15">
      <c r="P882" s="15"/>
      <c r="Q882" s="15"/>
      <c r="R882" s="15"/>
      <c r="S882" s="15"/>
    </row>
    <row r="883" spans="16:19" ht="15">
      <c r="P883" s="15"/>
      <c r="Q883" s="15"/>
      <c r="R883" s="15"/>
      <c r="S883" s="15"/>
    </row>
    <row r="884" spans="16:19" ht="15">
      <c r="P884" s="15"/>
      <c r="Q884" s="15"/>
      <c r="R884" s="15"/>
      <c r="S884" s="15"/>
    </row>
    <row r="885" spans="16:19" ht="15">
      <c r="P885" s="15"/>
      <c r="Q885" s="15"/>
      <c r="R885" s="15"/>
      <c r="S885" s="15"/>
    </row>
    <row r="886" spans="16:19" ht="15">
      <c r="P886" s="15"/>
      <c r="Q886" s="15"/>
      <c r="R886" s="15"/>
      <c r="S886" s="15"/>
    </row>
    <row r="887" spans="16:19" ht="15">
      <c r="P887" s="15"/>
      <c r="Q887" s="15"/>
      <c r="R887" s="15"/>
      <c r="S887" s="15"/>
    </row>
    <row r="888" spans="16:19" ht="15">
      <c r="P888" s="15"/>
      <c r="Q888" s="15"/>
      <c r="R888" s="15"/>
      <c r="S888" s="15"/>
    </row>
    <row r="889" spans="16:19" ht="15">
      <c r="P889" s="15"/>
      <c r="Q889" s="15"/>
      <c r="R889" s="15"/>
      <c r="S889" s="15"/>
    </row>
    <row r="890" spans="16:19" ht="15">
      <c r="P890" s="15"/>
      <c r="Q890" s="15"/>
      <c r="R890" s="15"/>
      <c r="S890" s="15"/>
    </row>
    <row r="891" spans="16:19" ht="15">
      <c r="P891" s="15"/>
      <c r="Q891" s="15"/>
      <c r="R891" s="15"/>
      <c r="S891" s="15"/>
    </row>
    <row r="892" spans="16:19" ht="15">
      <c r="P892" s="15"/>
      <c r="Q892" s="15"/>
      <c r="R892" s="15"/>
      <c r="S892" s="15"/>
    </row>
    <row r="893" spans="16:19" ht="15">
      <c r="P893" s="15"/>
      <c r="Q893" s="15"/>
      <c r="R893" s="15"/>
      <c r="S893" s="15"/>
    </row>
    <row r="894" spans="16:19" ht="15">
      <c r="P894" s="15"/>
      <c r="Q894" s="15"/>
      <c r="R894" s="15"/>
      <c r="S894" s="15"/>
    </row>
    <row r="895" spans="16:19" ht="15">
      <c r="P895" s="15"/>
      <c r="Q895" s="15"/>
      <c r="R895" s="15"/>
      <c r="S895" s="15"/>
    </row>
    <row r="896" spans="16:19" ht="15">
      <c r="P896" s="15"/>
      <c r="Q896" s="15"/>
      <c r="R896" s="15"/>
      <c r="S896" s="15"/>
    </row>
    <row r="897" spans="16:19" ht="15">
      <c r="P897" s="15"/>
      <c r="Q897" s="15"/>
      <c r="R897" s="15"/>
      <c r="S897" s="15"/>
    </row>
    <row r="898" spans="16:19" ht="15">
      <c r="P898" s="15"/>
      <c r="Q898" s="15"/>
      <c r="R898" s="15"/>
      <c r="S898" s="15"/>
    </row>
    <row r="899" spans="16:19" ht="15">
      <c r="P899" s="15"/>
      <c r="Q899" s="15"/>
      <c r="R899" s="15"/>
      <c r="S899" s="15"/>
    </row>
    <row r="900" spans="16:19" ht="15">
      <c r="P900" s="15"/>
      <c r="Q900" s="15"/>
      <c r="R900" s="15"/>
      <c r="S900" s="15"/>
    </row>
    <row r="901" spans="16:19" ht="15">
      <c r="P901" s="15"/>
      <c r="Q901" s="15"/>
      <c r="R901" s="15"/>
      <c r="S901" s="15"/>
    </row>
    <row r="902" spans="16:19" ht="15">
      <c r="P902" s="15"/>
      <c r="Q902" s="15"/>
      <c r="R902" s="15"/>
      <c r="S902" s="15"/>
    </row>
    <row r="903" spans="16:19" ht="15">
      <c r="P903" s="15"/>
      <c r="Q903" s="15"/>
      <c r="R903" s="15"/>
      <c r="S903" s="15"/>
    </row>
    <row r="904" spans="16:19" ht="15">
      <c r="P904" s="15"/>
      <c r="Q904" s="15"/>
      <c r="R904" s="15"/>
      <c r="S904" s="15"/>
    </row>
    <row r="905" spans="16:19" ht="15">
      <c r="P905" s="15"/>
      <c r="Q905" s="15"/>
      <c r="R905" s="15"/>
      <c r="S905" s="15"/>
    </row>
    <row r="906" spans="16:19" ht="15">
      <c r="P906" s="15"/>
      <c r="Q906" s="15"/>
      <c r="R906" s="15"/>
      <c r="S906" s="15"/>
    </row>
    <row r="907" spans="16:19" ht="15">
      <c r="P907" s="15"/>
      <c r="Q907" s="15"/>
      <c r="R907" s="15"/>
      <c r="S907" s="15"/>
    </row>
    <row r="908" spans="16:19" ht="15">
      <c r="P908" s="15"/>
      <c r="Q908" s="15"/>
      <c r="R908" s="15"/>
      <c r="S908" s="15"/>
    </row>
    <row r="909" spans="16:19" ht="15">
      <c r="P909" s="15"/>
      <c r="Q909" s="15"/>
      <c r="R909" s="15"/>
      <c r="S909" s="15"/>
    </row>
    <row r="910" spans="16:19" ht="15">
      <c r="P910" s="15"/>
      <c r="Q910" s="15"/>
      <c r="R910" s="15"/>
      <c r="S910" s="15"/>
    </row>
    <row r="911" spans="16:19" ht="15">
      <c r="P911" s="15"/>
      <c r="Q911" s="15"/>
      <c r="R911" s="15"/>
      <c r="S911" s="15"/>
    </row>
    <row r="912" spans="16:19" ht="15">
      <c r="P912" s="15"/>
      <c r="Q912" s="15"/>
      <c r="R912" s="15"/>
      <c r="S912" s="15"/>
    </row>
    <row r="913" spans="16:19" ht="15">
      <c r="P913" s="15"/>
      <c r="Q913" s="15"/>
      <c r="R913" s="15"/>
      <c r="S913" s="15"/>
    </row>
    <row r="914" spans="16:19" ht="15">
      <c r="P914" s="15"/>
      <c r="Q914" s="15"/>
      <c r="R914" s="15"/>
      <c r="S914" s="15"/>
    </row>
    <row r="915" spans="16:19" ht="15">
      <c r="P915" s="15"/>
      <c r="Q915" s="15"/>
      <c r="R915" s="15"/>
      <c r="S915" s="15"/>
    </row>
    <row r="916" spans="16:19" ht="15">
      <c r="P916" s="15"/>
      <c r="Q916" s="15"/>
      <c r="R916" s="15"/>
      <c r="S916" s="15"/>
    </row>
    <row r="917" spans="16:19" ht="15">
      <c r="P917" s="15"/>
      <c r="Q917" s="15"/>
      <c r="R917" s="15"/>
      <c r="S917" s="15"/>
    </row>
    <row r="918" spans="16:19" ht="15">
      <c r="P918" s="15"/>
      <c r="Q918" s="15"/>
      <c r="R918" s="15"/>
      <c r="S918" s="15"/>
    </row>
    <row r="919" spans="16:19" ht="15">
      <c r="P919" s="15"/>
      <c r="Q919" s="15"/>
      <c r="R919" s="15"/>
      <c r="S919" s="15"/>
    </row>
    <row r="920" spans="16:19" ht="15">
      <c r="P920" s="15"/>
      <c r="Q920" s="15"/>
      <c r="R920" s="15"/>
      <c r="S920" s="15"/>
    </row>
    <row r="921" spans="16:19" ht="15">
      <c r="P921" s="15"/>
      <c r="Q921" s="15"/>
      <c r="R921" s="15"/>
      <c r="S921" s="15"/>
    </row>
    <row r="922" spans="16:19" ht="15">
      <c r="P922" s="15"/>
      <c r="Q922" s="15"/>
      <c r="R922" s="15"/>
      <c r="S922" s="15"/>
    </row>
    <row r="923" spans="16:19" ht="15">
      <c r="P923" s="15"/>
      <c r="Q923" s="15"/>
      <c r="R923" s="15"/>
      <c r="S923" s="15"/>
    </row>
    <row r="924" spans="16:19" ht="15">
      <c r="P924" s="15"/>
      <c r="Q924" s="15"/>
      <c r="R924" s="15"/>
      <c r="S924" s="15"/>
    </row>
    <row r="925" spans="16:19" ht="15">
      <c r="P925" s="15"/>
      <c r="Q925" s="15"/>
      <c r="R925" s="15"/>
      <c r="S925" s="15"/>
    </row>
    <row r="926" spans="16:19" ht="15">
      <c r="P926" s="15"/>
      <c r="Q926" s="15"/>
      <c r="R926" s="15"/>
      <c r="S926" s="15"/>
    </row>
    <row r="927" spans="16:19" ht="15">
      <c r="P927" s="15"/>
      <c r="Q927" s="15"/>
      <c r="R927" s="15"/>
      <c r="S927" s="15"/>
    </row>
    <row r="928" spans="16:19" ht="15">
      <c r="P928" s="15"/>
      <c r="Q928" s="15"/>
      <c r="R928" s="15"/>
      <c r="S928" s="15"/>
    </row>
    <row r="929" spans="16:19" ht="15">
      <c r="P929" s="15"/>
      <c r="Q929" s="15"/>
      <c r="R929" s="15"/>
      <c r="S929" s="15"/>
    </row>
    <row r="930" spans="16:19" ht="15">
      <c r="P930" s="15"/>
      <c r="Q930" s="15"/>
      <c r="R930" s="15"/>
      <c r="S930" s="15"/>
    </row>
    <row r="931" spans="16:19" ht="15">
      <c r="P931" s="15"/>
      <c r="Q931" s="15"/>
      <c r="R931" s="15"/>
      <c r="S931" s="15"/>
    </row>
    <row r="932" spans="16:19" ht="15">
      <c r="P932" s="15"/>
      <c r="Q932" s="15"/>
      <c r="R932" s="15"/>
      <c r="S932" s="15"/>
    </row>
    <row r="933" spans="16:19" ht="15">
      <c r="P933" s="15"/>
      <c r="Q933" s="15"/>
      <c r="R933" s="15"/>
      <c r="S933" s="15"/>
    </row>
    <row r="934" spans="16:19" ht="15">
      <c r="P934" s="15"/>
      <c r="Q934" s="15"/>
      <c r="R934" s="15"/>
      <c r="S934" s="15"/>
    </row>
    <row r="935" spans="16:19" ht="15">
      <c r="P935" s="15"/>
      <c r="Q935" s="15"/>
      <c r="R935" s="15"/>
      <c r="S935" s="15"/>
    </row>
    <row r="936" spans="16:19" ht="15">
      <c r="P936" s="15"/>
      <c r="Q936" s="15"/>
      <c r="R936" s="15"/>
      <c r="S936" s="15"/>
    </row>
    <row r="937" spans="16:19" ht="15">
      <c r="P937" s="15"/>
      <c r="Q937" s="15"/>
      <c r="R937" s="15"/>
      <c r="S937" s="15"/>
    </row>
    <row r="938" spans="16:19" ht="15">
      <c r="P938" s="15"/>
      <c r="Q938" s="15"/>
      <c r="R938" s="15"/>
      <c r="S938" s="15"/>
    </row>
    <row r="939" spans="16:19" ht="15">
      <c r="P939" s="15"/>
      <c r="Q939" s="15"/>
      <c r="R939" s="15"/>
      <c r="S939" s="15"/>
    </row>
    <row r="940" spans="16:19" ht="15">
      <c r="P940" s="15"/>
      <c r="Q940" s="15"/>
      <c r="R940" s="15"/>
      <c r="S940" s="15"/>
    </row>
    <row r="941" spans="16:19" ht="15">
      <c r="P941" s="15"/>
      <c r="Q941" s="15"/>
      <c r="R941" s="15"/>
      <c r="S941" s="15"/>
    </row>
    <row r="942" spans="16:19" ht="15">
      <c r="P942" s="15"/>
      <c r="Q942" s="15"/>
      <c r="R942" s="15"/>
      <c r="S942" s="15"/>
    </row>
    <row r="943" spans="16:19" ht="15">
      <c r="P943" s="15"/>
      <c r="Q943" s="15"/>
      <c r="R943" s="15"/>
      <c r="S943" s="15"/>
    </row>
    <row r="944" spans="16:19" ht="15">
      <c r="P944" s="15"/>
      <c r="Q944" s="15"/>
      <c r="R944" s="15"/>
      <c r="S944" s="15"/>
    </row>
    <row r="945" spans="16:19" ht="15">
      <c r="P945" s="15"/>
      <c r="Q945" s="15"/>
      <c r="R945" s="15"/>
      <c r="S945" s="15"/>
    </row>
    <row r="946" spans="16:19" ht="15">
      <c r="P946" s="15"/>
      <c r="Q946" s="15"/>
      <c r="R946" s="15"/>
      <c r="S946" s="15"/>
    </row>
    <row r="947" spans="16:19" ht="15">
      <c r="P947" s="15"/>
      <c r="Q947" s="15"/>
      <c r="R947" s="15"/>
      <c r="S947" s="15"/>
    </row>
    <row r="948" spans="16:19" ht="15">
      <c r="P948" s="15"/>
      <c r="Q948" s="15"/>
      <c r="R948" s="15"/>
      <c r="S948" s="15"/>
    </row>
    <row r="949" spans="16:19" ht="15">
      <c r="P949" s="15"/>
      <c r="Q949" s="15"/>
      <c r="R949" s="15"/>
      <c r="S949" s="15"/>
    </row>
    <row r="950" spans="16:19" ht="15">
      <c r="P950" s="15"/>
      <c r="Q950" s="15"/>
      <c r="R950" s="15"/>
      <c r="S950" s="15"/>
    </row>
    <row r="951" spans="16:19" ht="15">
      <c r="P951" s="15"/>
      <c r="Q951" s="15"/>
      <c r="R951" s="15"/>
      <c r="S951" s="15"/>
    </row>
    <row r="952" spans="16:19" ht="15">
      <c r="P952" s="15"/>
      <c r="Q952" s="15"/>
      <c r="R952" s="15"/>
      <c r="S952" s="15"/>
    </row>
    <row r="953" spans="16:19" ht="15">
      <c r="P953" s="15"/>
      <c r="Q953" s="15"/>
      <c r="R953" s="15"/>
      <c r="S953" s="15"/>
    </row>
    <row r="954" spans="16:19" ht="15">
      <c r="P954" s="15"/>
      <c r="Q954" s="15"/>
      <c r="R954" s="15"/>
      <c r="S954" s="15"/>
    </row>
    <row r="955" spans="16:19" ht="15">
      <c r="P955" s="15"/>
      <c r="Q955" s="15"/>
      <c r="R955" s="15"/>
      <c r="S955" s="15"/>
    </row>
    <row r="956" spans="16:19" ht="15">
      <c r="P956" s="15"/>
      <c r="Q956" s="15"/>
      <c r="R956" s="15"/>
      <c r="S956" s="15"/>
    </row>
    <row r="957" spans="16:19" ht="15">
      <c r="P957" s="15"/>
      <c r="Q957" s="15"/>
      <c r="R957" s="15"/>
      <c r="S957" s="15"/>
    </row>
    <row r="958" spans="16:19" ht="15">
      <c r="P958" s="15"/>
      <c r="Q958" s="15"/>
      <c r="R958" s="15"/>
      <c r="S958" s="15"/>
    </row>
    <row r="959" spans="16:19" ht="15">
      <c r="P959" s="15"/>
      <c r="Q959" s="15"/>
      <c r="R959" s="15"/>
      <c r="S959" s="15"/>
    </row>
    <row r="960" spans="16:19" ht="15">
      <c r="P960" s="15"/>
      <c r="Q960" s="15"/>
      <c r="R960" s="15"/>
      <c r="S960" s="15"/>
    </row>
    <row r="961" spans="16:19" ht="15">
      <c r="P961" s="15"/>
      <c r="Q961" s="15"/>
      <c r="R961" s="15"/>
      <c r="S961" s="15"/>
    </row>
    <row r="962" spans="16:19" ht="15">
      <c r="P962" s="15"/>
      <c r="Q962" s="15"/>
      <c r="R962" s="15"/>
      <c r="S962" s="15"/>
    </row>
    <row r="963" spans="16:19" ht="15">
      <c r="P963" s="15"/>
      <c r="Q963" s="15"/>
      <c r="R963" s="15"/>
      <c r="S963" s="15"/>
    </row>
    <row r="964" spans="16:19" ht="15">
      <c r="P964" s="15"/>
      <c r="Q964" s="15"/>
      <c r="R964" s="15"/>
      <c r="S964" s="15"/>
    </row>
    <row r="965" spans="16:19" ht="15">
      <c r="P965" s="15"/>
      <c r="Q965" s="15"/>
      <c r="R965" s="15"/>
      <c r="S965" s="15"/>
    </row>
    <row r="966" spans="16:19" ht="15">
      <c r="P966" s="15"/>
      <c r="Q966" s="15"/>
      <c r="R966" s="15"/>
      <c r="S966" s="15"/>
    </row>
    <row r="967" spans="16:19" ht="15">
      <c r="P967" s="15"/>
      <c r="Q967" s="15"/>
      <c r="R967" s="15"/>
      <c r="S967" s="15"/>
    </row>
    <row r="968" spans="16:19" ht="15">
      <c r="P968" s="15"/>
      <c r="Q968" s="15"/>
      <c r="R968" s="15"/>
      <c r="S968" s="15"/>
    </row>
    <row r="969" spans="16:19" ht="15">
      <c r="P969" s="15"/>
      <c r="Q969" s="15"/>
      <c r="R969" s="15"/>
      <c r="S969" s="15"/>
    </row>
    <row r="970" spans="16:19" ht="15">
      <c r="P970" s="15"/>
      <c r="Q970" s="15"/>
      <c r="R970" s="15"/>
      <c r="S970" s="15"/>
    </row>
    <row r="971" spans="16:19" ht="15">
      <c r="P971" s="15"/>
      <c r="Q971" s="15"/>
      <c r="R971" s="15"/>
      <c r="S971" s="15"/>
    </row>
    <row r="972" spans="16:19" ht="15">
      <c r="P972" s="15"/>
      <c r="Q972" s="15"/>
      <c r="R972" s="15"/>
      <c r="S972" s="15"/>
    </row>
    <row r="973" spans="16:19" ht="15">
      <c r="P973" s="15"/>
      <c r="Q973" s="15"/>
      <c r="R973" s="15"/>
      <c r="S973" s="15"/>
    </row>
    <row r="974" spans="16:19" ht="15">
      <c r="P974" s="15"/>
      <c r="Q974" s="15"/>
      <c r="R974" s="15"/>
      <c r="S974" s="15"/>
    </row>
    <row r="975" spans="16:19" ht="15">
      <c r="P975" s="15"/>
      <c r="Q975" s="15"/>
      <c r="R975" s="15"/>
      <c r="S975" s="15"/>
    </row>
    <row r="976" spans="16:19" ht="15">
      <c r="P976" s="15"/>
      <c r="Q976" s="15"/>
      <c r="R976" s="15"/>
      <c r="S976" s="15"/>
    </row>
    <row r="977" spans="16:19" ht="15">
      <c r="P977" s="15"/>
      <c r="Q977" s="15"/>
      <c r="R977" s="15"/>
      <c r="S977" s="15"/>
    </row>
    <row r="978" spans="16:19" ht="15">
      <c r="P978" s="15"/>
      <c r="Q978" s="15"/>
      <c r="R978" s="15"/>
      <c r="S978" s="15"/>
    </row>
    <row r="979" spans="16:19" ht="15">
      <c r="P979" s="15"/>
      <c r="Q979" s="15"/>
      <c r="R979" s="15"/>
      <c r="S979" s="15"/>
    </row>
    <row r="980" spans="16:19" ht="15">
      <c r="P980" s="15"/>
      <c r="Q980" s="15"/>
      <c r="R980" s="15"/>
      <c r="S980" s="15"/>
    </row>
    <row r="981" spans="16:19" ht="15">
      <c r="P981" s="15"/>
      <c r="Q981" s="15"/>
      <c r="R981" s="15"/>
      <c r="S981" s="15"/>
    </row>
    <row r="982" spans="16:19" ht="15">
      <c r="P982" s="15"/>
      <c r="Q982" s="15"/>
      <c r="R982" s="15"/>
      <c r="S982" s="15"/>
    </row>
    <row r="983" spans="16:19" ht="15">
      <c r="P983" s="15"/>
      <c r="Q983" s="15"/>
      <c r="R983" s="15"/>
      <c r="S983" s="15"/>
    </row>
    <row r="984" spans="16:19" ht="15">
      <c r="P984" s="15"/>
      <c r="Q984" s="15"/>
      <c r="R984" s="15"/>
      <c r="S984" s="15"/>
    </row>
    <row r="985" spans="16:19" ht="15">
      <c r="P985" s="15"/>
      <c r="Q985" s="15"/>
      <c r="R985" s="15"/>
      <c r="S985" s="15"/>
    </row>
    <row r="986" spans="16:19" ht="15">
      <c r="P986" s="15"/>
      <c r="Q986" s="15"/>
      <c r="R986" s="15"/>
      <c r="S986" s="15"/>
    </row>
    <row r="987" spans="16:19" ht="15">
      <c r="P987" s="15"/>
      <c r="Q987" s="15"/>
      <c r="R987" s="15"/>
      <c r="S987" s="15"/>
    </row>
    <row r="988" spans="16:19" ht="15">
      <c r="P988" s="15"/>
      <c r="Q988" s="15"/>
      <c r="R988" s="15"/>
      <c r="S988" s="15"/>
    </row>
    <row r="989" spans="16:19" ht="15">
      <c r="P989" s="15"/>
      <c r="Q989" s="15"/>
      <c r="R989" s="15"/>
      <c r="S989" s="15"/>
    </row>
    <row r="990" spans="16:19" ht="15">
      <c r="P990" s="15"/>
      <c r="Q990" s="15"/>
      <c r="R990" s="15"/>
      <c r="S990" s="15"/>
    </row>
    <row r="991" spans="16:19" ht="15">
      <c r="P991" s="15"/>
      <c r="Q991" s="15"/>
      <c r="R991" s="15"/>
      <c r="S991" s="15"/>
    </row>
    <row r="992" spans="16:19" ht="15">
      <c r="P992" s="15"/>
      <c r="Q992" s="15"/>
      <c r="R992" s="15"/>
      <c r="S992" s="15"/>
    </row>
    <row r="993" spans="16:19" ht="15">
      <c r="P993" s="15"/>
      <c r="Q993" s="15"/>
      <c r="R993" s="15"/>
      <c r="S993" s="15"/>
    </row>
    <row r="994" spans="16:19" ht="15">
      <c r="P994" s="15"/>
      <c r="Q994" s="15"/>
      <c r="R994" s="15"/>
      <c r="S994" s="15"/>
    </row>
    <row r="995" spans="16:19" ht="15">
      <c r="P995" s="15"/>
      <c r="Q995" s="15"/>
      <c r="R995" s="15"/>
      <c r="S995" s="15"/>
    </row>
    <row r="996" spans="16:19" ht="15">
      <c r="P996" s="15"/>
      <c r="Q996" s="15"/>
      <c r="R996" s="15"/>
      <c r="S996" s="15"/>
    </row>
    <row r="997" spans="16:19" ht="15">
      <c r="P997" s="15"/>
      <c r="Q997" s="15"/>
      <c r="R997" s="15"/>
      <c r="S997" s="15"/>
    </row>
    <row r="998" spans="16:19" ht="15">
      <c r="P998" s="15"/>
      <c r="Q998" s="15"/>
      <c r="R998" s="15"/>
      <c r="S998" s="15"/>
    </row>
    <row r="999" spans="16:19" ht="15">
      <c r="P999" s="15"/>
      <c r="Q999" s="15"/>
      <c r="R999" s="15"/>
      <c r="S999" s="15"/>
    </row>
    <row r="1000" spans="16:19" ht="15">
      <c r="P1000" s="15"/>
      <c r="Q1000" s="15"/>
      <c r="R1000" s="15"/>
      <c r="S1000" s="15"/>
    </row>
    <row r="1001" spans="16:19" ht="15">
      <c r="P1001" s="15"/>
      <c r="Q1001" s="15"/>
      <c r="R1001" s="15"/>
      <c r="S1001" s="15"/>
    </row>
    <row r="1002" spans="16:19" ht="15">
      <c r="P1002" s="15"/>
      <c r="Q1002" s="15"/>
      <c r="R1002" s="15"/>
      <c r="S1002" s="15"/>
    </row>
    <row r="1003" spans="16:19" ht="15">
      <c r="P1003" s="15"/>
      <c r="Q1003" s="15"/>
      <c r="R1003" s="15"/>
      <c r="S1003" s="15"/>
    </row>
    <row r="1004" spans="16:19" ht="15">
      <c r="P1004" s="15"/>
      <c r="Q1004" s="15"/>
      <c r="R1004" s="15"/>
      <c r="S1004" s="15"/>
    </row>
    <row r="1005" spans="16:19" ht="15">
      <c r="P1005" s="15"/>
      <c r="Q1005" s="15"/>
      <c r="R1005" s="15"/>
      <c r="S1005" s="15"/>
    </row>
    <row r="1006" spans="16:19" ht="15">
      <c r="P1006" s="15"/>
      <c r="Q1006" s="15"/>
      <c r="R1006" s="15"/>
      <c r="S1006" s="15"/>
    </row>
    <row r="1007" spans="16:19" ht="15">
      <c r="P1007" s="15"/>
      <c r="Q1007" s="15"/>
      <c r="R1007" s="15"/>
      <c r="S1007" s="15"/>
    </row>
    <row r="1008" spans="16:19" ht="15">
      <c r="P1008" s="15"/>
      <c r="Q1008" s="15"/>
      <c r="R1008" s="15"/>
      <c r="S1008" s="15"/>
    </row>
    <row r="1009" spans="16:19" ht="15">
      <c r="P1009" s="15"/>
      <c r="Q1009" s="15"/>
      <c r="R1009" s="15"/>
      <c r="S1009" s="15"/>
    </row>
    <row r="1010" spans="16:19" ht="15">
      <c r="P1010" s="15"/>
      <c r="Q1010" s="15"/>
      <c r="R1010" s="15"/>
      <c r="S1010" s="15"/>
    </row>
    <row r="1011" spans="16:19" ht="15">
      <c r="P1011" s="15"/>
      <c r="Q1011" s="15"/>
      <c r="R1011" s="15"/>
      <c r="S1011" s="15"/>
    </row>
    <row r="1012" spans="16:19" ht="15">
      <c r="P1012" s="15"/>
      <c r="Q1012" s="15"/>
      <c r="R1012" s="15"/>
      <c r="S1012" s="15"/>
    </row>
    <row r="1013" spans="16:19" ht="15">
      <c r="P1013" s="15"/>
      <c r="Q1013" s="15"/>
      <c r="R1013" s="15"/>
      <c r="S1013" s="15"/>
    </row>
    <row r="1014" spans="16:19" ht="15">
      <c r="P1014" s="15"/>
      <c r="Q1014" s="15"/>
      <c r="R1014" s="15"/>
      <c r="S1014" s="15"/>
    </row>
    <row r="1015" spans="16:19" ht="15">
      <c r="P1015" s="15"/>
      <c r="Q1015" s="15"/>
      <c r="R1015" s="15"/>
      <c r="S1015" s="15"/>
    </row>
    <row r="1016" spans="16:19" ht="15">
      <c r="P1016" s="15"/>
      <c r="Q1016" s="15"/>
      <c r="R1016" s="15"/>
      <c r="S1016" s="15"/>
    </row>
    <row r="1017" spans="16:19" ht="15">
      <c r="P1017" s="15"/>
      <c r="Q1017" s="15"/>
      <c r="R1017" s="15"/>
      <c r="S1017" s="15"/>
    </row>
    <row r="1018" spans="16:19" ht="15">
      <c r="P1018" s="15"/>
      <c r="Q1018" s="15"/>
      <c r="R1018" s="15"/>
      <c r="S1018" s="15"/>
    </row>
    <row r="1019" spans="16:19" ht="15">
      <c r="P1019" s="15"/>
      <c r="Q1019" s="15"/>
      <c r="R1019" s="15"/>
      <c r="S1019" s="15"/>
    </row>
    <row r="1020" spans="16:19" ht="15">
      <c r="P1020" s="15"/>
      <c r="Q1020" s="15"/>
      <c r="R1020" s="15"/>
      <c r="S1020" s="15"/>
    </row>
    <row r="1021" spans="16:19" ht="15">
      <c r="P1021" s="15"/>
      <c r="Q1021" s="15"/>
      <c r="R1021" s="15"/>
      <c r="S1021" s="15"/>
    </row>
    <row r="1022" spans="16:19" ht="15">
      <c r="P1022" s="15"/>
      <c r="Q1022" s="15"/>
      <c r="R1022" s="15"/>
      <c r="S1022" s="15"/>
    </row>
    <row r="1023" spans="16:19" ht="15">
      <c r="P1023" s="15"/>
      <c r="Q1023" s="15"/>
      <c r="R1023" s="15"/>
      <c r="S1023" s="15"/>
    </row>
    <row r="1024" spans="16:19" ht="15">
      <c r="P1024" s="15"/>
      <c r="Q1024" s="15"/>
      <c r="R1024" s="15"/>
      <c r="S1024" s="15"/>
    </row>
    <row r="1025" spans="16:19" ht="15">
      <c r="P1025" s="15"/>
      <c r="Q1025" s="15"/>
      <c r="R1025" s="15"/>
      <c r="S1025" s="15"/>
    </row>
    <row r="1026" spans="16:19" ht="15">
      <c r="P1026" s="15"/>
      <c r="Q1026" s="15"/>
      <c r="R1026" s="15"/>
      <c r="S1026" s="15"/>
    </row>
    <row r="1027" spans="16:19" ht="15">
      <c r="P1027" s="15"/>
      <c r="Q1027" s="15"/>
      <c r="R1027" s="15"/>
      <c r="S1027" s="15"/>
    </row>
    <row r="1028" spans="16:19" ht="15">
      <c r="P1028" s="15"/>
      <c r="Q1028" s="15"/>
      <c r="R1028" s="15"/>
      <c r="S1028" s="15"/>
    </row>
    <row r="1029" spans="16:19" ht="15">
      <c r="P1029" s="15"/>
      <c r="Q1029" s="15"/>
      <c r="R1029" s="15"/>
      <c r="S1029" s="15"/>
    </row>
    <row r="1030" spans="16:19" ht="15">
      <c r="P1030" s="228"/>
      <c r="Q1030" s="15"/>
      <c r="R1030" s="15"/>
      <c r="S1030" s="15"/>
    </row>
    <row r="1031" spans="16:19" ht="15">
      <c r="P1031" s="61"/>
      <c r="Q1031" s="15"/>
      <c r="R1031" s="15"/>
      <c r="S1031" s="15"/>
    </row>
    <row r="1032" spans="16:19" ht="15">
      <c r="P1032" s="61"/>
      <c r="Q1032" s="15"/>
      <c r="R1032" s="15"/>
      <c r="S1032" s="15"/>
    </row>
    <row r="1033" spans="16:19" ht="15">
      <c r="P1033" s="61"/>
      <c r="Q1033" s="15"/>
      <c r="R1033" s="15"/>
      <c r="S1033" s="15"/>
    </row>
    <row r="1034" spans="16:19" ht="15">
      <c r="P1034" s="61"/>
      <c r="Q1034" s="15"/>
      <c r="R1034" s="15"/>
      <c r="S1034" s="15"/>
    </row>
    <row r="1035" spans="16:19" ht="15">
      <c r="P1035" s="61"/>
      <c r="Q1035" s="15"/>
      <c r="R1035" s="15"/>
      <c r="S1035" s="15"/>
    </row>
    <row r="1036" spans="16:19" ht="15">
      <c r="P1036" s="61"/>
      <c r="Q1036" s="15"/>
      <c r="R1036" s="15"/>
      <c r="S1036" s="15"/>
    </row>
    <row r="1037" spans="16:19" ht="15">
      <c r="P1037" s="61"/>
      <c r="Q1037" s="15"/>
      <c r="R1037" s="15"/>
      <c r="S1037" s="15"/>
    </row>
    <row r="1038" spans="16:19" ht="15">
      <c r="P1038" s="61"/>
      <c r="Q1038" s="15"/>
      <c r="R1038" s="15"/>
      <c r="S1038" s="15"/>
    </row>
    <row r="1039" spans="16:19" ht="15">
      <c r="P1039" s="61"/>
      <c r="Q1039" s="15"/>
      <c r="R1039" s="15"/>
      <c r="S1039" s="15"/>
    </row>
    <row r="1040" spans="16:19" ht="15">
      <c r="P1040" s="61"/>
      <c r="Q1040" s="15"/>
      <c r="R1040" s="15"/>
      <c r="S1040" s="15"/>
    </row>
    <row r="1041" spans="16:19" ht="15">
      <c r="P1041" s="61"/>
      <c r="Q1041" s="15"/>
      <c r="R1041" s="15"/>
      <c r="S1041" s="15"/>
    </row>
    <row r="1042" spans="16:19" ht="15">
      <c r="P1042" s="61"/>
      <c r="Q1042" s="15"/>
      <c r="R1042" s="15"/>
      <c r="S1042" s="15"/>
    </row>
    <row r="1043" spans="16:19" ht="15">
      <c r="P1043" s="61"/>
      <c r="Q1043" s="15"/>
      <c r="R1043" s="15"/>
      <c r="S1043" s="15"/>
    </row>
    <row r="1044" spans="16:19" ht="15">
      <c r="P1044" s="61"/>
      <c r="Q1044" s="15"/>
      <c r="R1044" s="15"/>
      <c r="S1044" s="15"/>
    </row>
    <row r="1045" spans="16:19" ht="15">
      <c r="P1045" s="61"/>
      <c r="Q1045" s="15"/>
      <c r="R1045" s="15"/>
      <c r="S1045" s="15"/>
    </row>
    <row r="1046" spans="16:19" ht="15">
      <c r="P1046" s="61"/>
      <c r="Q1046" s="15"/>
      <c r="R1046" s="15"/>
      <c r="S1046" s="15"/>
    </row>
    <row r="1047" spans="16:19" ht="15">
      <c r="P1047" s="61"/>
      <c r="Q1047" s="15"/>
      <c r="R1047" s="15"/>
      <c r="S1047" s="15"/>
    </row>
    <row r="1048" spans="16:19" ht="15">
      <c r="P1048" s="61"/>
      <c r="Q1048" s="15"/>
      <c r="R1048" s="15"/>
      <c r="S1048" s="15"/>
    </row>
    <row r="1049" spans="16:19" ht="15">
      <c r="P1049" s="61"/>
      <c r="Q1049" s="15"/>
      <c r="R1049" s="15"/>
      <c r="S1049" s="15"/>
    </row>
    <row r="1050" spans="16:19" ht="15">
      <c r="P1050" s="61"/>
      <c r="Q1050" s="15"/>
      <c r="R1050" s="15"/>
      <c r="S1050" s="15"/>
    </row>
    <row r="1051" spans="16:19" ht="15">
      <c r="P1051" s="61"/>
      <c r="Q1051" s="15"/>
      <c r="R1051" s="15"/>
      <c r="S1051" s="15"/>
    </row>
    <row r="1052" spans="16:19" ht="15">
      <c r="P1052" s="61"/>
      <c r="Q1052" s="15"/>
      <c r="R1052" s="15"/>
      <c r="S1052" s="15"/>
    </row>
    <row r="1053" spans="16:19" ht="15">
      <c r="P1053" s="61"/>
      <c r="Q1053" s="15"/>
      <c r="R1053" s="15"/>
      <c r="S1053" s="15"/>
    </row>
    <row r="1054" spans="16:19" ht="15">
      <c r="P1054" s="61"/>
      <c r="Q1054" s="15"/>
      <c r="R1054" s="15"/>
      <c r="S1054" s="15"/>
    </row>
    <row r="1055" spans="16:19" ht="15">
      <c r="P1055" s="61"/>
      <c r="Q1055" s="15"/>
      <c r="R1055" s="15"/>
      <c r="S1055" s="15"/>
    </row>
    <row r="1056" spans="16:19" ht="15">
      <c r="P1056" s="61"/>
      <c r="Q1056" s="15"/>
      <c r="R1056" s="15"/>
      <c r="S1056" s="15"/>
    </row>
    <row r="1057" spans="16:19" ht="15">
      <c r="P1057" s="61"/>
      <c r="Q1057" s="15"/>
      <c r="R1057" s="15"/>
      <c r="S1057" s="15"/>
    </row>
    <row r="1058" spans="16:19" ht="15">
      <c r="P1058" s="61"/>
      <c r="Q1058" s="15"/>
      <c r="R1058" s="15"/>
      <c r="S1058" s="15"/>
    </row>
    <row r="1059" spans="16:19" ht="15">
      <c r="P1059" s="61"/>
      <c r="Q1059" s="15"/>
      <c r="R1059" s="15"/>
      <c r="S1059" s="15"/>
    </row>
    <row r="1060" spans="16:19" ht="15">
      <c r="P1060" s="61"/>
      <c r="Q1060" s="15"/>
      <c r="R1060" s="15"/>
      <c r="S1060" s="15"/>
    </row>
    <row r="1061" spans="16:19" ht="15">
      <c r="P1061" s="61"/>
      <c r="Q1061" s="15"/>
      <c r="R1061" s="15"/>
      <c r="S1061" s="15"/>
    </row>
    <row r="1062" spans="16:19" ht="15">
      <c r="P1062" s="61"/>
      <c r="Q1062" s="15"/>
      <c r="R1062" s="15"/>
      <c r="S1062" s="15"/>
    </row>
    <row r="1063" spans="16:19" ht="15">
      <c r="P1063" s="61"/>
      <c r="Q1063" s="15"/>
      <c r="R1063" s="15"/>
      <c r="S1063" s="15"/>
    </row>
    <row r="1064" spans="16:19" ht="15">
      <c r="P1064" s="61"/>
      <c r="Q1064" s="15"/>
      <c r="R1064" s="15"/>
      <c r="S1064" s="15"/>
    </row>
    <row r="1065" spans="16:19" ht="15">
      <c r="P1065" s="61"/>
      <c r="Q1065" s="15"/>
      <c r="R1065" s="15"/>
      <c r="S1065" s="15"/>
    </row>
    <row r="1066" spans="16:19" ht="15">
      <c r="P1066" s="61"/>
      <c r="Q1066" s="15"/>
      <c r="R1066" s="15"/>
      <c r="S1066" s="15"/>
    </row>
    <row r="1067" spans="16:19" ht="15">
      <c r="P1067" s="61"/>
      <c r="Q1067" s="15"/>
      <c r="R1067" s="15"/>
      <c r="S1067" s="15"/>
    </row>
    <row r="1068" spans="16:19" ht="15">
      <c r="P1068" s="61"/>
      <c r="Q1068" s="15"/>
      <c r="R1068" s="15"/>
      <c r="S1068" s="15"/>
    </row>
    <row r="1069" spans="16:19" ht="15">
      <c r="P1069" s="61"/>
      <c r="Q1069" s="15"/>
      <c r="R1069" s="15"/>
      <c r="S1069" s="15"/>
    </row>
    <row r="1070" spans="16:19" ht="15">
      <c r="P1070" s="61"/>
      <c r="Q1070" s="15"/>
      <c r="R1070" s="15"/>
      <c r="S1070" s="15"/>
    </row>
    <row r="1071" spans="16:19" ht="15">
      <c r="P1071" s="61"/>
      <c r="Q1071" s="15"/>
      <c r="R1071" s="15"/>
      <c r="S1071" s="15"/>
    </row>
    <row r="1072" spans="16:19" ht="15">
      <c r="P1072" s="61"/>
      <c r="Q1072" s="15"/>
      <c r="R1072" s="15"/>
      <c r="S1072" s="15"/>
    </row>
    <row r="1073" spans="16:19" ht="15">
      <c r="P1073" s="61"/>
      <c r="Q1073" s="15"/>
      <c r="R1073" s="15"/>
      <c r="S1073" s="15"/>
    </row>
    <row r="1074" spans="16:19" ht="15">
      <c r="P1074" s="61"/>
      <c r="Q1074" s="15"/>
      <c r="R1074" s="15"/>
      <c r="S1074" s="15"/>
    </row>
    <row r="1075" spans="16:19" ht="15">
      <c r="P1075" s="61"/>
      <c r="Q1075" s="15"/>
      <c r="R1075" s="15"/>
      <c r="S1075" s="15"/>
    </row>
    <row r="1076" spans="16:19" ht="15">
      <c r="P1076" s="61"/>
      <c r="Q1076" s="15"/>
      <c r="R1076" s="15"/>
      <c r="S1076" s="15"/>
    </row>
    <row r="1077" spans="16:19" ht="15">
      <c r="P1077" s="61"/>
      <c r="Q1077" s="15"/>
      <c r="R1077" s="15"/>
      <c r="S1077" s="15"/>
    </row>
    <row r="1078" spans="16:19" ht="15">
      <c r="P1078" s="61"/>
      <c r="Q1078" s="15"/>
      <c r="R1078" s="15"/>
      <c r="S1078" s="15"/>
    </row>
    <row r="1079" spans="16:19" ht="15">
      <c r="P1079" s="61"/>
      <c r="Q1079" s="15"/>
      <c r="R1079" s="15"/>
      <c r="S1079" s="15"/>
    </row>
    <row r="1080" spans="16:19" ht="15">
      <c r="P1080" s="61"/>
      <c r="Q1080" s="15"/>
      <c r="R1080" s="15"/>
      <c r="S1080" s="15"/>
    </row>
    <row r="1081" spans="16:19" ht="15">
      <c r="P1081" s="61"/>
      <c r="Q1081" s="15"/>
      <c r="R1081" s="15"/>
      <c r="S1081" s="15"/>
    </row>
    <row r="1082" spans="16:19" ht="15">
      <c r="P1082" s="61"/>
      <c r="Q1082" s="15"/>
      <c r="R1082" s="15"/>
      <c r="S1082" s="15"/>
    </row>
    <row r="1083" spans="16:19" ht="15">
      <c r="P1083" s="61"/>
      <c r="Q1083" s="15"/>
      <c r="R1083" s="15"/>
      <c r="S1083" s="15"/>
    </row>
    <row r="1084" spans="16:19" ht="15">
      <c r="P1084" s="61"/>
      <c r="Q1084" s="15"/>
      <c r="R1084" s="15"/>
      <c r="S1084" s="15"/>
    </row>
    <row r="1085" spans="16:19" ht="15">
      <c r="P1085" s="61"/>
      <c r="Q1085" s="15"/>
      <c r="R1085" s="15"/>
      <c r="S1085" s="15"/>
    </row>
    <row r="1086" spans="16:19" ht="15">
      <c r="P1086" s="61"/>
      <c r="Q1086" s="15"/>
      <c r="R1086" s="15"/>
      <c r="S1086" s="15"/>
    </row>
    <row r="1087" spans="16:19" ht="15">
      <c r="P1087" s="61"/>
      <c r="Q1087" s="15"/>
      <c r="R1087" s="15"/>
      <c r="S1087" s="15"/>
    </row>
    <row r="1088" spans="16:19" ht="15">
      <c r="P1088" s="61"/>
      <c r="Q1088" s="15"/>
      <c r="R1088" s="15"/>
      <c r="S1088" s="15"/>
    </row>
    <row r="1089" spans="16:19" ht="15">
      <c r="P1089" s="61"/>
      <c r="Q1089" s="15"/>
      <c r="R1089" s="15"/>
      <c r="S1089" s="15"/>
    </row>
    <row r="1090" spans="16:19" ht="15">
      <c r="P1090" s="61"/>
      <c r="Q1090" s="15"/>
      <c r="R1090" s="15"/>
      <c r="S1090" s="15"/>
    </row>
    <row r="1091" spans="16:19" ht="15">
      <c r="P1091" s="61"/>
      <c r="Q1091" s="15"/>
      <c r="R1091" s="15"/>
      <c r="S1091" s="15"/>
    </row>
    <row r="1092" spans="16:19" ht="15">
      <c r="P1092" s="61"/>
      <c r="Q1092" s="15"/>
      <c r="R1092" s="15"/>
      <c r="S1092" s="15"/>
    </row>
    <row r="1093" spans="16:19" ht="15">
      <c r="P1093" s="61"/>
      <c r="Q1093" s="15"/>
      <c r="R1093" s="15"/>
      <c r="S1093" s="15"/>
    </row>
    <row r="1094" spans="16:19" ht="15">
      <c r="P1094" s="61"/>
      <c r="Q1094" s="15"/>
      <c r="R1094" s="15"/>
      <c r="S1094" s="15"/>
    </row>
    <row r="1095" spans="16:19" ht="15">
      <c r="P1095" s="61"/>
      <c r="Q1095" s="15"/>
      <c r="R1095" s="15"/>
      <c r="S1095" s="15"/>
    </row>
    <row r="1096" spans="16:19" ht="15">
      <c r="P1096" s="61"/>
      <c r="Q1096" s="15"/>
      <c r="R1096" s="15"/>
      <c r="S1096" s="15"/>
    </row>
    <row r="1097" spans="16:19" ht="15">
      <c r="P1097" s="61"/>
      <c r="Q1097" s="15"/>
      <c r="R1097" s="15"/>
      <c r="S1097" s="15"/>
    </row>
    <row r="1098" spans="16:19" ht="15">
      <c r="P1098" s="61"/>
      <c r="Q1098" s="15"/>
      <c r="R1098" s="15"/>
      <c r="S1098" s="15"/>
    </row>
    <row r="1099" spans="16:19" ht="15">
      <c r="P1099" s="61"/>
      <c r="Q1099" s="15"/>
      <c r="R1099" s="15"/>
      <c r="S1099" s="15"/>
    </row>
    <row r="1100" spans="16:19" ht="15">
      <c r="P1100" s="61"/>
      <c r="Q1100" s="15"/>
      <c r="R1100" s="15"/>
      <c r="S1100" s="15"/>
    </row>
    <row r="1101" spans="16:19" ht="15">
      <c r="P1101" s="61"/>
      <c r="Q1101" s="15"/>
      <c r="R1101" s="15"/>
      <c r="S1101" s="15"/>
    </row>
    <row r="1102" spans="16:19" ht="15">
      <c r="P1102" s="61"/>
      <c r="Q1102" s="15"/>
      <c r="R1102" s="15"/>
      <c r="S1102" s="15"/>
    </row>
    <row r="1103" spans="16:19" ht="15">
      <c r="P1103" s="61"/>
      <c r="Q1103" s="15"/>
      <c r="R1103" s="15"/>
      <c r="S1103" s="15"/>
    </row>
    <row r="1104" spans="16:19" ht="15">
      <c r="P1104" s="61"/>
      <c r="Q1104" s="15"/>
      <c r="R1104" s="15"/>
      <c r="S1104" s="15"/>
    </row>
    <row r="1105" spans="16:19" ht="15">
      <c r="P1105" s="61"/>
      <c r="Q1105" s="15"/>
      <c r="R1105" s="15"/>
      <c r="S1105" s="15"/>
    </row>
    <row r="1106" spans="16:19" ht="15">
      <c r="P1106" s="61"/>
      <c r="Q1106" s="15"/>
      <c r="R1106" s="15"/>
      <c r="S1106" s="15"/>
    </row>
    <row r="1107" spans="16:19" ht="15">
      <c r="P1107" s="61"/>
      <c r="Q1107" s="15"/>
      <c r="R1107" s="15"/>
      <c r="S1107" s="15"/>
    </row>
    <row r="1108" spans="16:19" ht="15">
      <c r="P1108" s="61"/>
      <c r="Q1108" s="15"/>
      <c r="R1108" s="15"/>
      <c r="S1108" s="15"/>
    </row>
    <row r="1109" spans="16:19" ht="15">
      <c r="P1109" s="61"/>
      <c r="Q1109" s="15"/>
      <c r="R1109" s="15"/>
      <c r="S1109" s="15"/>
    </row>
    <row r="1110" spans="16:19" ht="15">
      <c r="P1110" s="61"/>
      <c r="Q1110" s="15"/>
      <c r="R1110" s="15"/>
      <c r="S1110" s="15"/>
    </row>
    <row r="1111" spans="16:19" ht="15">
      <c r="P1111" s="61"/>
      <c r="Q1111" s="15"/>
      <c r="R1111" s="15"/>
      <c r="S1111" s="15"/>
    </row>
    <row r="1112" spans="16:19" ht="15">
      <c r="P1112" s="61"/>
      <c r="Q1112" s="15"/>
      <c r="R1112" s="15"/>
      <c r="S1112" s="15"/>
    </row>
    <row r="1113" spans="16:19" ht="15">
      <c r="P1113" s="61"/>
      <c r="Q1113" s="15"/>
      <c r="R1113" s="15"/>
      <c r="S1113" s="15"/>
    </row>
    <row r="1114" spans="16:19" ht="15">
      <c r="P1114" s="61"/>
      <c r="Q1114" s="15"/>
      <c r="R1114" s="15"/>
      <c r="S1114" s="15"/>
    </row>
    <row r="1115" spans="16:19" ht="15">
      <c r="P1115" s="61"/>
      <c r="Q1115" s="15"/>
      <c r="R1115" s="15"/>
      <c r="S1115" s="15"/>
    </row>
    <row r="1116" spans="16:19" ht="15">
      <c r="P1116" s="61"/>
      <c r="Q1116" s="15"/>
      <c r="R1116" s="15"/>
      <c r="S1116" s="15"/>
    </row>
    <row r="1117" spans="16:19" ht="15">
      <c r="P1117" s="61"/>
      <c r="Q1117" s="15"/>
      <c r="R1117" s="15"/>
      <c r="S1117" s="15"/>
    </row>
    <row r="1118" spans="16:19" ht="15">
      <c r="P1118" s="61"/>
      <c r="Q1118" s="15"/>
      <c r="R1118" s="15"/>
      <c r="S1118" s="15"/>
    </row>
    <row r="1119" spans="16:19" ht="15">
      <c r="P1119" s="61"/>
      <c r="Q1119" s="15"/>
      <c r="R1119" s="15"/>
      <c r="S1119" s="15"/>
    </row>
    <row r="1120" spans="16:19" ht="15">
      <c r="P1120" s="61"/>
      <c r="Q1120" s="15"/>
      <c r="R1120" s="15"/>
      <c r="S1120" s="15"/>
    </row>
    <row r="1121" spans="16:19" ht="15">
      <c r="P1121" s="61"/>
      <c r="Q1121" s="15"/>
      <c r="R1121" s="15"/>
      <c r="S1121" s="15"/>
    </row>
    <row r="1122" spans="16:19" ht="15">
      <c r="P1122" s="61"/>
      <c r="Q1122" s="15"/>
      <c r="R1122" s="15"/>
      <c r="S1122" s="15"/>
    </row>
    <row r="1123" spans="16:19" ht="15">
      <c r="P1123" s="61"/>
      <c r="Q1123" s="15"/>
      <c r="R1123" s="15"/>
      <c r="S1123" s="15"/>
    </row>
    <row r="1124" spans="16:19" ht="15">
      <c r="P1124" s="61"/>
      <c r="Q1124" s="15"/>
      <c r="R1124" s="15"/>
      <c r="S1124" s="15"/>
    </row>
    <row r="1125" spans="16:19" ht="15">
      <c r="P1125" s="61"/>
      <c r="Q1125" s="15"/>
      <c r="R1125" s="15"/>
      <c r="S1125" s="15"/>
    </row>
    <row r="1126" spans="16:19" ht="15">
      <c r="P1126" s="61"/>
      <c r="Q1126" s="15"/>
      <c r="R1126" s="15"/>
      <c r="S1126" s="15"/>
    </row>
    <row r="1127" spans="16:19" ht="15">
      <c r="P1127" s="61"/>
      <c r="Q1127" s="15"/>
      <c r="R1127" s="15"/>
      <c r="S1127" s="15"/>
    </row>
    <row r="1128" spans="16:19" ht="15">
      <c r="P1128" s="61"/>
      <c r="Q1128" s="15"/>
      <c r="R1128" s="15"/>
      <c r="S1128" s="15"/>
    </row>
    <row r="1129" spans="16:19" ht="15">
      <c r="P1129" s="61"/>
      <c r="Q1129" s="15"/>
      <c r="R1129" s="15"/>
      <c r="S1129" s="15"/>
    </row>
    <row r="1130" spans="16:19" ht="15">
      <c r="P1130" s="61"/>
      <c r="Q1130" s="15"/>
      <c r="R1130" s="15"/>
      <c r="S1130" s="15"/>
    </row>
    <row r="1131" spans="16:19" ht="15">
      <c r="P1131" s="61"/>
      <c r="Q1131" s="15"/>
      <c r="R1131" s="15"/>
      <c r="S1131" s="15"/>
    </row>
    <row r="1132" spans="16:19" ht="15">
      <c r="P1132" s="61"/>
      <c r="Q1132" s="15"/>
      <c r="R1132" s="15"/>
      <c r="S1132" s="15"/>
    </row>
    <row r="1133" spans="16:19" ht="15">
      <c r="P1133" s="61"/>
      <c r="Q1133" s="15"/>
      <c r="R1133" s="15"/>
      <c r="S1133" s="15"/>
    </row>
    <row r="1134" spans="16:19" ht="15">
      <c r="P1134" s="61"/>
      <c r="Q1134" s="15"/>
      <c r="R1134" s="15"/>
      <c r="S1134" s="15"/>
    </row>
    <row r="1135" spans="16:19" ht="15">
      <c r="P1135" s="61"/>
      <c r="Q1135" s="15"/>
      <c r="R1135" s="15"/>
      <c r="S1135" s="15"/>
    </row>
    <row r="1136" spans="16:19" ht="15">
      <c r="P1136" s="61"/>
      <c r="Q1136" s="15"/>
      <c r="R1136" s="15"/>
      <c r="S1136" s="15"/>
    </row>
    <row r="1137" spans="16:19" ht="15">
      <c r="P1137" s="61"/>
      <c r="Q1137" s="15"/>
      <c r="R1137" s="15"/>
      <c r="S1137" s="15"/>
    </row>
    <row r="1138" spans="16:19" ht="15">
      <c r="P1138" s="61"/>
      <c r="Q1138" s="15"/>
      <c r="R1138" s="15"/>
      <c r="S1138" s="15"/>
    </row>
    <row r="1139" spans="16:19" ht="15">
      <c r="P1139" s="61"/>
      <c r="Q1139" s="15"/>
      <c r="R1139" s="15"/>
      <c r="S1139" s="15"/>
    </row>
    <row r="1140" spans="16:19" ht="15">
      <c r="P1140" s="61"/>
      <c r="Q1140" s="15"/>
      <c r="R1140" s="15"/>
      <c r="S1140" s="15"/>
    </row>
    <row r="1141" spans="16:19" ht="15">
      <c r="P1141" s="61"/>
      <c r="Q1141" s="15"/>
      <c r="R1141" s="15"/>
      <c r="S1141" s="15"/>
    </row>
    <row r="1142" spans="16:19" ht="15">
      <c r="P1142" s="61"/>
      <c r="Q1142" s="15"/>
      <c r="R1142" s="15"/>
      <c r="S1142" s="15"/>
    </row>
    <row r="1143" spans="16:19" ht="15">
      <c r="P1143" s="61"/>
      <c r="Q1143" s="15"/>
      <c r="R1143" s="15"/>
      <c r="S1143" s="15"/>
    </row>
    <row r="1144" spans="16:19" ht="15">
      <c r="P1144" s="61"/>
      <c r="Q1144" s="15"/>
      <c r="R1144" s="15"/>
      <c r="S1144" s="15"/>
    </row>
    <row r="1145" spans="16:19" ht="15">
      <c r="P1145" s="61"/>
      <c r="Q1145" s="15"/>
      <c r="R1145" s="15"/>
      <c r="S1145" s="15"/>
    </row>
    <row r="1146" spans="16:19" ht="15">
      <c r="P1146" s="61"/>
      <c r="Q1146" s="15"/>
      <c r="R1146" s="15"/>
      <c r="S1146" s="15"/>
    </row>
    <row r="1147" spans="16:19" ht="15">
      <c r="P1147" s="61"/>
      <c r="Q1147" s="15"/>
      <c r="R1147" s="15"/>
      <c r="S1147" s="15"/>
    </row>
    <row r="1148" spans="16:19" ht="15">
      <c r="P1148" s="61"/>
      <c r="Q1148" s="15"/>
      <c r="R1148" s="15"/>
      <c r="S1148" s="15"/>
    </row>
    <row r="1149" spans="16:19" ht="15">
      <c r="P1149" s="61"/>
      <c r="Q1149" s="15"/>
      <c r="R1149" s="15"/>
      <c r="S1149" s="15"/>
    </row>
    <row r="1150" spans="16:19" ht="15">
      <c r="P1150" s="61"/>
      <c r="Q1150" s="15"/>
      <c r="R1150" s="15"/>
      <c r="S1150" s="15"/>
    </row>
    <row r="1151" spans="16:19" ht="15">
      <c r="P1151" s="61"/>
      <c r="Q1151" s="15"/>
      <c r="R1151" s="15"/>
      <c r="S1151" s="15"/>
    </row>
    <row r="1152" spans="16:19" ht="15">
      <c r="P1152" s="61"/>
      <c r="Q1152" s="15"/>
      <c r="R1152" s="15"/>
      <c r="S1152" s="15"/>
    </row>
    <row r="1153" spans="16:19" ht="15">
      <c r="P1153" s="61"/>
      <c r="Q1153" s="15"/>
      <c r="R1153" s="15"/>
      <c r="S1153" s="15"/>
    </row>
    <row r="1154" spans="16:19" ht="15">
      <c r="P1154" s="61"/>
      <c r="Q1154" s="15"/>
      <c r="R1154" s="15"/>
      <c r="S1154" s="15"/>
    </row>
    <row r="1155" spans="16:19" ht="15">
      <c r="P1155" s="61"/>
      <c r="Q1155" s="15"/>
      <c r="R1155" s="15"/>
      <c r="S1155" s="15"/>
    </row>
    <row r="1156" spans="16:19" ht="15">
      <c r="P1156" s="61"/>
      <c r="Q1156" s="15"/>
      <c r="R1156" s="15"/>
      <c r="S1156" s="15"/>
    </row>
    <row r="1157" spans="16:19" ht="15">
      <c r="P1157" s="61"/>
      <c r="Q1157" s="15"/>
      <c r="R1157" s="15"/>
      <c r="S1157" s="15"/>
    </row>
    <row r="1158" spans="16:19" ht="15">
      <c r="P1158" s="61"/>
      <c r="Q1158" s="15"/>
      <c r="R1158" s="15"/>
      <c r="S1158" s="15"/>
    </row>
    <row r="1159" spans="16:19" ht="15">
      <c r="P1159" s="61"/>
      <c r="Q1159" s="15"/>
      <c r="R1159" s="15"/>
      <c r="S1159" s="15"/>
    </row>
    <row r="1160" spans="16:19" ht="15">
      <c r="P1160" s="61"/>
      <c r="Q1160" s="15"/>
      <c r="R1160" s="15"/>
      <c r="S1160" s="15"/>
    </row>
    <row r="1161" spans="16:19" ht="15">
      <c r="P1161" s="61"/>
      <c r="Q1161" s="15"/>
      <c r="R1161" s="15"/>
      <c r="S1161" s="15"/>
    </row>
    <row r="1162" spans="16:19" ht="15">
      <c r="P1162" s="61"/>
      <c r="Q1162" s="15"/>
      <c r="R1162" s="15"/>
      <c r="S1162" s="15"/>
    </row>
    <row r="1163" spans="16:19" ht="15">
      <c r="P1163" s="61"/>
      <c r="Q1163" s="15"/>
      <c r="R1163" s="15"/>
      <c r="S1163" s="15"/>
    </row>
    <row r="1164" spans="16:19" ht="15">
      <c r="P1164" s="61"/>
      <c r="Q1164" s="15"/>
      <c r="R1164" s="15"/>
      <c r="S1164" s="15"/>
    </row>
    <row r="1165" spans="16:19" ht="15">
      <c r="P1165" s="61"/>
      <c r="Q1165" s="15"/>
      <c r="R1165" s="15"/>
      <c r="S1165" s="15"/>
    </row>
    <row r="1166" spans="16:19" ht="15">
      <c r="P1166" s="61"/>
      <c r="Q1166" s="15"/>
      <c r="R1166" s="15"/>
      <c r="S1166" s="15"/>
    </row>
    <row r="1167" spans="16:19" ht="15">
      <c r="P1167" s="61"/>
      <c r="Q1167" s="15"/>
      <c r="R1167" s="15"/>
      <c r="S1167" s="15"/>
    </row>
    <row r="1168" spans="16:19" ht="15">
      <c r="P1168" s="61"/>
      <c r="Q1168" s="15"/>
      <c r="R1168" s="15"/>
      <c r="S1168" s="15"/>
    </row>
    <row r="1169" spans="16:19" ht="15">
      <c r="P1169" s="61"/>
      <c r="Q1169" s="15"/>
      <c r="R1169" s="15"/>
      <c r="S1169" s="15"/>
    </row>
    <row r="1170" spans="16:19" ht="15">
      <c r="P1170" s="61"/>
      <c r="Q1170" s="15"/>
      <c r="R1170" s="15"/>
      <c r="S1170" s="15"/>
    </row>
    <row r="1171" spans="16:19" ht="15">
      <c r="P1171" s="61"/>
      <c r="Q1171" s="15"/>
      <c r="R1171" s="15"/>
      <c r="S1171" s="15"/>
    </row>
    <row r="1172" spans="16:19" ht="15">
      <c r="P1172" s="61"/>
      <c r="Q1172" s="15"/>
      <c r="R1172" s="15"/>
      <c r="S1172" s="15"/>
    </row>
    <row r="1173" spans="16:19" ht="15">
      <c r="P1173" s="61"/>
      <c r="Q1173" s="15"/>
      <c r="R1173" s="15"/>
      <c r="S1173" s="15"/>
    </row>
    <row r="1174" spans="16:19" ht="15">
      <c r="P1174" s="61"/>
      <c r="Q1174" s="15"/>
      <c r="R1174" s="15"/>
      <c r="S1174" s="15"/>
    </row>
    <row r="1175" spans="16:19" ht="15">
      <c r="P1175" s="61"/>
      <c r="Q1175" s="15"/>
      <c r="R1175" s="15"/>
      <c r="S1175" s="15"/>
    </row>
    <row r="1176" spans="16:19" ht="15">
      <c r="P1176" s="61"/>
      <c r="Q1176" s="15"/>
      <c r="R1176" s="15"/>
      <c r="S1176" s="15"/>
    </row>
    <row r="1177" spans="16:19" ht="15">
      <c r="P1177" s="61"/>
      <c r="Q1177" s="15"/>
      <c r="R1177" s="15"/>
      <c r="S1177" s="15"/>
    </row>
    <row r="1178" spans="16:19" ht="15">
      <c r="P1178" s="61"/>
      <c r="Q1178" s="15"/>
      <c r="R1178" s="15"/>
      <c r="S1178" s="15"/>
    </row>
    <row r="1179" spans="16:19" ht="15">
      <c r="P1179" s="61"/>
      <c r="Q1179" s="15"/>
      <c r="R1179" s="15"/>
      <c r="S1179" s="15"/>
    </row>
    <row r="1180" spans="16:19" ht="15">
      <c r="P1180" s="61"/>
      <c r="Q1180" s="15"/>
      <c r="R1180" s="15"/>
      <c r="S1180" s="15"/>
    </row>
    <row r="1181" spans="16:19" ht="15">
      <c r="P1181" s="61"/>
      <c r="Q1181" s="15"/>
      <c r="R1181" s="15"/>
      <c r="S1181" s="15"/>
    </row>
    <row r="1182" spans="16:19" ht="15">
      <c r="P1182" s="61"/>
      <c r="Q1182" s="15"/>
      <c r="R1182" s="15"/>
      <c r="S1182" s="15"/>
    </row>
    <row r="1183" spans="16:19" ht="15">
      <c r="P1183" s="61"/>
      <c r="Q1183" s="15"/>
      <c r="R1183" s="15"/>
      <c r="S1183" s="15"/>
    </row>
    <row r="1184" spans="16:19" ht="15">
      <c r="P1184" s="61"/>
      <c r="Q1184" s="15"/>
      <c r="R1184" s="15"/>
      <c r="S1184" s="15"/>
    </row>
    <row r="1185" spans="16:19" ht="15">
      <c r="P1185" s="61"/>
      <c r="Q1185" s="15"/>
      <c r="R1185" s="15"/>
      <c r="S1185" s="15"/>
    </row>
    <row r="1186" spans="1:19" ht="15.75">
      <c r="A1186" s="84"/>
      <c r="B1186" s="86"/>
      <c r="C1186" s="87"/>
      <c r="D1186" s="88"/>
      <c r="E1186" s="89"/>
      <c r="F1186" s="90"/>
      <c r="G1186" s="85"/>
      <c r="H1186" s="85"/>
      <c r="I1186" s="85"/>
      <c r="P1186" s="61"/>
      <c r="Q1186" s="15"/>
      <c r="R1186" s="15"/>
      <c r="S1186" s="15"/>
    </row>
    <row r="1187" spans="1:19" ht="15.75">
      <c r="A1187" s="84"/>
      <c r="B1187" s="86"/>
      <c r="C1187" s="87"/>
      <c r="D1187" s="88"/>
      <c r="E1187" s="89"/>
      <c r="F1187" s="90"/>
      <c r="G1187" s="85"/>
      <c r="H1187" s="85"/>
      <c r="I1187" s="85"/>
      <c r="P1187" s="61"/>
      <c r="Q1187" s="15"/>
      <c r="R1187" s="15"/>
      <c r="S1187" s="15"/>
    </row>
    <row r="1188" spans="1:19" ht="15.75">
      <c r="A1188" s="84"/>
      <c r="B1188" s="86"/>
      <c r="C1188" s="87"/>
      <c r="D1188" s="88"/>
      <c r="E1188" s="89"/>
      <c r="F1188" s="90"/>
      <c r="G1188" s="85"/>
      <c r="H1188" s="85"/>
      <c r="I1188" s="85"/>
      <c r="P1188" s="61"/>
      <c r="Q1188" s="15"/>
      <c r="R1188" s="15"/>
      <c r="S1188" s="15"/>
    </row>
    <row r="1189" spans="1:19" ht="15.75">
      <c r="A1189" s="84"/>
      <c r="B1189" s="86"/>
      <c r="C1189" s="87"/>
      <c r="D1189" s="88"/>
      <c r="E1189" s="89"/>
      <c r="F1189" s="90"/>
      <c r="G1189" s="85"/>
      <c r="H1189" s="85"/>
      <c r="I1189" s="85"/>
      <c r="P1189" s="61"/>
      <c r="Q1189" s="15"/>
      <c r="R1189" s="15"/>
      <c r="S1189" s="15"/>
    </row>
    <row r="1190" spans="1:19" ht="15.75">
      <c r="A1190" s="84"/>
      <c r="B1190" s="86"/>
      <c r="C1190" s="87"/>
      <c r="D1190" s="88"/>
      <c r="E1190" s="89"/>
      <c r="F1190" s="90"/>
      <c r="G1190" s="85"/>
      <c r="H1190" s="85"/>
      <c r="I1190" s="85"/>
      <c r="P1190" s="61"/>
      <c r="Q1190" s="15"/>
      <c r="R1190" s="15"/>
      <c r="S1190" s="15"/>
    </row>
    <row r="1191" spans="1:19" ht="15.75">
      <c r="A1191" s="84"/>
      <c r="B1191" s="86"/>
      <c r="C1191" s="87"/>
      <c r="D1191" s="88"/>
      <c r="E1191" s="89"/>
      <c r="F1191" s="90"/>
      <c r="G1191" s="85"/>
      <c r="H1191" s="85"/>
      <c r="I1191" s="85"/>
      <c r="P1191" s="61"/>
      <c r="Q1191" s="15"/>
      <c r="R1191" s="15"/>
      <c r="S1191" s="15"/>
    </row>
    <row r="1192" spans="1:19" ht="15.75">
      <c r="A1192" s="84"/>
      <c r="B1192" s="86"/>
      <c r="C1192" s="87"/>
      <c r="D1192" s="88"/>
      <c r="E1192" s="89"/>
      <c r="F1192" s="90"/>
      <c r="G1192" s="85"/>
      <c r="H1192" s="85"/>
      <c r="I1192" s="85"/>
      <c r="P1192" s="61"/>
      <c r="Q1192" s="15"/>
      <c r="R1192" s="15"/>
      <c r="S1192" s="15"/>
    </row>
    <row r="1193" spans="1:19" ht="15.75">
      <c r="A1193" s="84"/>
      <c r="B1193" s="86"/>
      <c r="C1193" s="87"/>
      <c r="D1193" s="88"/>
      <c r="E1193" s="89"/>
      <c r="F1193" s="90"/>
      <c r="G1193" s="85"/>
      <c r="H1193" s="85"/>
      <c r="I1193" s="85"/>
      <c r="P1193" s="61"/>
      <c r="Q1193" s="15"/>
      <c r="R1193" s="15"/>
      <c r="S1193" s="15"/>
    </row>
    <row r="1194" spans="1:19" ht="15.75">
      <c r="A1194" s="84"/>
      <c r="B1194" s="86"/>
      <c r="C1194" s="87"/>
      <c r="D1194" s="88"/>
      <c r="E1194" s="89"/>
      <c r="F1194" s="90"/>
      <c r="G1194" s="85"/>
      <c r="H1194" s="85"/>
      <c r="I1194" s="85"/>
      <c r="P1194" s="61"/>
      <c r="Q1194" s="15"/>
      <c r="R1194" s="15"/>
      <c r="S1194" s="15"/>
    </row>
    <row r="1195" spans="1:19" ht="15.75">
      <c r="A1195" s="84"/>
      <c r="B1195" s="86"/>
      <c r="C1195" s="87"/>
      <c r="D1195" s="88"/>
      <c r="E1195" s="89"/>
      <c r="F1195" s="90"/>
      <c r="G1195" s="85"/>
      <c r="H1195" s="85"/>
      <c r="I1195" s="85"/>
      <c r="P1195" s="61"/>
      <c r="Q1195" s="15"/>
      <c r="R1195" s="15"/>
      <c r="S1195" s="15"/>
    </row>
    <row r="1196" spans="1:19" ht="15.75">
      <c r="A1196" s="84"/>
      <c r="B1196" s="86"/>
      <c r="C1196" s="87"/>
      <c r="D1196" s="88"/>
      <c r="E1196" s="89"/>
      <c r="F1196" s="90"/>
      <c r="G1196" s="85"/>
      <c r="H1196" s="85"/>
      <c r="I1196" s="85"/>
      <c r="P1196" s="61"/>
      <c r="Q1196" s="15"/>
      <c r="R1196" s="15"/>
      <c r="S1196" s="15"/>
    </row>
    <row r="1197" spans="1:19" ht="15.75">
      <c r="A1197" s="84"/>
      <c r="B1197" s="86"/>
      <c r="C1197" s="87"/>
      <c r="D1197" s="88"/>
      <c r="E1197" s="89"/>
      <c r="F1197" s="90"/>
      <c r="G1197" s="85"/>
      <c r="H1197" s="85"/>
      <c r="I1197" s="85"/>
      <c r="P1197" s="61"/>
      <c r="Q1197" s="15"/>
      <c r="R1197" s="15"/>
      <c r="S1197" s="15"/>
    </row>
    <row r="1198" spans="1:19" ht="15.75">
      <c r="A1198" s="84"/>
      <c r="B1198" s="86"/>
      <c r="C1198" s="87"/>
      <c r="D1198" s="88"/>
      <c r="E1198" s="89"/>
      <c r="F1198" s="90"/>
      <c r="G1198" s="85"/>
      <c r="H1198" s="85"/>
      <c r="I1198" s="85"/>
      <c r="P1198" s="61"/>
      <c r="Q1198" s="15"/>
      <c r="R1198" s="15"/>
      <c r="S1198" s="15"/>
    </row>
    <row r="1199" spans="1:19" ht="15.75">
      <c r="A1199" s="84"/>
      <c r="B1199" s="86"/>
      <c r="C1199" s="87"/>
      <c r="D1199" s="88"/>
      <c r="E1199" s="89"/>
      <c r="F1199" s="90"/>
      <c r="G1199" s="85"/>
      <c r="H1199" s="85"/>
      <c r="I1199" s="85"/>
      <c r="P1199" s="61"/>
      <c r="Q1199" s="15"/>
      <c r="R1199" s="15"/>
      <c r="S1199" s="15"/>
    </row>
    <row r="1200" spans="1:19" ht="15.75">
      <c r="A1200" s="84"/>
      <c r="B1200" s="86"/>
      <c r="C1200" s="87"/>
      <c r="D1200" s="88"/>
      <c r="E1200" s="89"/>
      <c r="F1200" s="90"/>
      <c r="G1200" s="85"/>
      <c r="H1200" s="85"/>
      <c r="I1200" s="85"/>
      <c r="P1200" s="61"/>
      <c r="Q1200" s="15"/>
      <c r="R1200" s="15"/>
      <c r="S1200" s="15"/>
    </row>
    <row r="1201" spans="1:19" ht="15.75">
      <c r="A1201" s="84"/>
      <c r="B1201" s="86"/>
      <c r="C1201" s="87"/>
      <c r="D1201" s="88"/>
      <c r="E1201" s="89"/>
      <c r="F1201" s="90"/>
      <c r="G1201" s="85"/>
      <c r="H1201" s="85"/>
      <c r="I1201" s="85"/>
      <c r="P1201" s="61"/>
      <c r="Q1201" s="15"/>
      <c r="R1201" s="15"/>
      <c r="S1201" s="15"/>
    </row>
    <row r="1202" spans="1:19" ht="15.75">
      <c r="A1202" s="84"/>
      <c r="B1202" s="86"/>
      <c r="C1202" s="87"/>
      <c r="D1202" s="88"/>
      <c r="E1202" s="89"/>
      <c r="F1202" s="90"/>
      <c r="G1202" s="85"/>
      <c r="H1202" s="85"/>
      <c r="I1202" s="85"/>
      <c r="P1202" s="61"/>
      <c r="Q1202" s="15"/>
      <c r="R1202" s="15"/>
      <c r="S1202" s="15"/>
    </row>
    <row r="1203" spans="1:19" ht="15.75">
      <c r="A1203" s="84"/>
      <c r="B1203" s="86"/>
      <c r="C1203" s="87"/>
      <c r="D1203" s="88"/>
      <c r="E1203" s="89"/>
      <c r="F1203" s="90"/>
      <c r="G1203" s="85"/>
      <c r="H1203" s="85"/>
      <c r="I1203" s="85"/>
      <c r="P1203" s="61"/>
      <c r="Q1203" s="15"/>
      <c r="R1203" s="15"/>
      <c r="S1203" s="15"/>
    </row>
    <row r="1204" spans="1:19" ht="15.75">
      <c r="A1204" s="84"/>
      <c r="B1204" s="86"/>
      <c r="C1204" s="87"/>
      <c r="D1204" s="88"/>
      <c r="E1204" s="89"/>
      <c r="F1204" s="90"/>
      <c r="G1204" s="85"/>
      <c r="H1204" s="85"/>
      <c r="I1204" s="85"/>
      <c r="P1204" s="61"/>
      <c r="Q1204" s="15"/>
      <c r="R1204" s="15"/>
      <c r="S1204" s="15"/>
    </row>
    <row r="1205" spans="1:19" ht="15.75">
      <c r="A1205" s="84"/>
      <c r="B1205" s="86"/>
      <c r="C1205" s="87"/>
      <c r="D1205" s="88"/>
      <c r="E1205" s="89"/>
      <c r="F1205" s="90"/>
      <c r="G1205" s="85"/>
      <c r="H1205" s="85"/>
      <c r="I1205" s="85"/>
      <c r="P1205" s="61"/>
      <c r="Q1205" s="15"/>
      <c r="R1205" s="15"/>
      <c r="S1205" s="15"/>
    </row>
    <row r="1206" spans="1:19" ht="15.75">
      <c r="A1206" s="84"/>
      <c r="B1206" s="86"/>
      <c r="C1206" s="87"/>
      <c r="D1206" s="88"/>
      <c r="E1206" s="89"/>
      <c r="F1206" s="90"/>
      <c r="G1206" s="85"/>
      <c r="H1206" s="85"/>
      <c r="I1206" s="85"/>
      <c r="P1206" s="61"/>
      <c r="Q1206" s="15"/>
      <c r="R1206" s="15"/>
      <c r="S1206" s="15"/>
    </row>
    <row r="1207" spans="1:19" ht="15.75">
      <c r="A1207" s="84"/>
      <c r="B1207" s="86"/>
      <c r="C1207" s="87"/>
      <c r="D1207" s="88"/>
      <c r="E1207" s="89"/>
      <c r="F1207" s="90"/>
      <c r="G1207" s="85"/>
      <c r="H1207" s="85"/>
      <c r="I1207" s="85"/>
      <c r="P1207" s="61"/>
      <c r="Q1207" s="15"/>
      <c r="R1207" s="15"/>
      <c r="S1207" s="15"/>
    </row>
    <row r="1208" spans="1:19" ht="15.75">
      <c r="A1208" s="84"/>
      <c r="B1208" s="86"/>
      <c r="C1208" s="87"/>
      <c r="D1208" s="88"/>
      <c r="E1208" s="89"/>
      <c r="F1208" s="90"/>
      <c r="G1208" s="85"/>
      <c r="H1208" s="85"/>
      <c r="I1208" s="85"/>
      <c r="P1208" s="61"/>
      <c r="Q1208" s="15"/>
      <c r="R1208" s="15"/>
      <c r="S1208" s="15"/>
    </row>
    <row r="1209" spans="1:19" ht="15.75">
      <c r="A1209" s="84"/>
      <c r="B1209" s="86"/>
      <c r="C1209" s="87"/>
      <c r="D1209" s="88"/>
      <c r="E1209" s="89"/>
      <c r="F1209" s="90"/>
      <c r="G1209" s="85"/>
      <c r="H1209" s="85"/>
      <c r="I1209" s="85"/>
      <c r="P1209" s="61"/>
      <c r="Q1209" s="15"/>
      <c r="R1209" s="15"/>
      <c r="S1209" s="15"/>
    </row>
    <row r="1210" spans="1:19" ht="15.75">
      <c r="A1210" s="84"/>
      <c r="B1210" s="86"/>
      <c r="C1210" s="87"/>
      <c r="D1210" s="88"/>
      <c r="E1210" s="89"/>
      <c r="F1210" s="90"/>
      <c r="G1210" s="85"/>
      <c r="H1210" s="85"/>
      <c r="I1210" s="85"/>
      <c r="P1210" s="61"/>
      <c r="Q1210" s="15"/>
      <c r="R1210" s="15"/>
      <c r="S1210" s="15"/>
    </row>
    <row r="1211" spans="1:19" ht="15.75">
      <c r="A1211" s="84"/>
      <c r="B1211" s="86"/>
      <c r="C1211" s="87"/>
      <c r="D1211" s="88"/>
      <c r="E1211" s="89"/>
      <c r="F1211" s="90"/>
      <c r="G1211" s="85"/>
      <c r="H1211" s="85"/>
      <c r="I1211" s="85"/>
      <c r="P1211" s="61"/>
      <c r="Q1211" s="15"/>
      <c r="R1211" s="15"/>
      <c r="S1211" s="15"/>
    </row>
    <row r="1212" spans="1:19" ht="15.75">
      <c r="A1212" s="84"/>
      <c r="B1212" s="86"/>
      <c r="C1212" s="87"/>
      <c r="D1212" s="88"/>
      <c r="E1212" s="89"/>
      <c r="F1212" s="90"/>
      <c r="G1212" s="85"/>
      <c r="H1212" s="85"/>
      <c r="I1212" s="85"/>
      <c r="P1212" s="61"/>
      <c r="Q1212" s="15"/>
      <c r="R1212" s="15"/>
      <c r="S1212" s="15"/>
    </row>
    <row r="1213" spans="1:19" ht="15.75">
      <c r="A1213" s="84"/>
      <c r="B1213" s="86"/>
      <c r="C1213" s="87"/>
      <c r="D1213" s="88"/>
      <c r="E1213" s="89"/>
      <c r="F1213" s="90"/>
      <c r="G1213" s="85"/>
      <c r="H1213" s="85"/>
      <c r="I1213" s="85"/>
      <c r="P1213" s="61"/>
      <c r="Q1213" s="15"/>
      <c r="R1213" s="15"/>
      <c r="S1213" s="15"/>
    </row>
    <row r="1214" spans="1:19" ht="15.75">
      <c r="A1214" s="84"/>
      <c r="B1214" s="86"/>
      <c r="C1214" s="87"/>
      <c r="D1214" s="88"/>
      <c r="E1214" s="89"/>
      <c r="F1214" s="90"/>
      <c r="G1214" s="85"/>
      <c r="H1214" s="85"/>
      <c r="I1214" s="85"/>
      <c r="P1214" s="61"/>
      <c r="Q1214" s="15"/>
      <c r="R1214" s="15"/>
      <c r="S1214" s="15"/>
    </row>
    <row r="1215" spans="1:19" ht="15.75">
      <c r="A1215" s="84"/>
      <c r="B1215" s="86"/>
      <c r="C1215" s="87"/>
      <c r="D1215" s="88"/>
      <c r="E1215" s="89"/>
      <c r="F1215" s="90"/>
      <c r="G1215" s="85"/>
      <c r="H1215" s="85"/>
      <c r="I1215" s="85"/>
      <c r="P1215" s="61"/>
      <c r="Q1215" s="15"/>
      <c r="R1215" s="15"/>
      <c r="S1215" s="15"/>
    </row>
    <row r="1216" spans="1:19" ht="15.75">
      <c r="A1216" s="84"/>
      <c r="B1216" s="86"/>
      <c r="C1216" s="87"/>
      <c r="D1216" s="88"/>
      <c r="E1216" s="89"/>
      <c r="F1216" s="90"/>
      <c r="G1216" s="85"/>
      <c r="H1216" s="85"/>
      <c r="I1216" s="85"/>
      <c r="P1216" s="61"/>
      <c r="Q1216" s="15"/>
      <c r="R1216" s="15"/>
      <c r="S1216" s="15"/>
    </row>
    <row r="1217" spans="1:19" ht="15.75">
      <c r="A1217" s="84"/>
      <c r="B1217" s="86"/>
      <c r="C1217" s="87"/>
      <c r="D1217" s="88"/>
      <c r="E1217" s="89"/>
      <c r="F1217" s="90"/>
      <c r="G1217" s="85"/>
      <c r="H1217" s="85"/>
      <c r="I1217" s="85"/>
      <c r="P1217" s="61"/>
      <c r="Q1217" s="15"/>
      <c r="R1217" s="15"/>
      <c r="S1217" s="15"/>
    </row>
    <row r="1218" spans="1:19" ht="15.75">
      <c r="A1218" s="84"/>
      <c r="B1218" s="86"/>
      <c r="C1218" s="87"/>
      <c r="D1218" s="88"/>
      <c r="E1218" s="89"/>
      <c r="F1218" s="90"/>
      <c r="G1218" s="85"/>
      <c r="H1218" s="85"/>
      <c r="I1218" s="85"/>
      <c r="P1218" s="61"/>
      <c r="Q1218" s="15"/>
      <c r="R1218" s="15"/>
      <c r="S1218" s="15"/>
    </row>
    <row r="1219" spans="1:19" ht="15.75">
      <c r="A1219" s="84"/>
      <c r="B1219" s="86"/>
      <c r="C1219" s="87"/>
      <c r="D1219" s="88"/>
      <c r="E1219" s="89"/>
      <c r="F1219" s="90"/>
      <c r="G1219" s="85"/>
      <c r="H1219" s="85"/>
      <c r="I1219" s="85"/>
      <c r="P1219" s="61"/>
      <c r="Q1219" s="15"/>
      <c r="R1219" s="15"/>
      <c r="S1219" s="15"/>
    </row>
    <row r="1220" spans="1:19" ht="15.75">
      <c r="A1220" s="84"/>
      <c r="B1220" s="86"/>
      <c r="C1220" s="87"/>
      <c r="D1220" s="88"/>
      <c r="E1220" s="89"/>
      <c r="F1220" s="90"/>
      <c r="G1220" s="85"/>
      <c r="H1220" s="85"/>
      <c r="I1220" s="85"/>
      <c r="P1220" s="61"/>
      <c r="Q1220" s="15"/>
      <c r="R1220" s="15"/>
      <c r="S1220" s="15"/>
    </row>
    <row r="1221" spans="1:19" ht="15.75">
      <c r="A1221" s="84"/>
      <c r="B1221" s="86"/>
      <c r="C1221" s="87"/>
      <c r="D1221" s="88"/>
      <c r="E1221" s="89"/>
      <c r="F1221" s="90"/>
      <c r="G1221" s="85"/>
      <c r="H1221" s="85"/>
      <c r="I1221" s="85"/>
      <c r="P1221" s="61"/>
      <c r="Q1221" s="15"/>
      <c r="R1221" s="15"/>
      <c r="S1221" s="15"/>
    </row>
    <row r="1222" spans="1:19" ht="15.75">
      <c r="A1222" s="84"/>
      <c r="B1222" s="86"/>
      <c r="C1222" s="87"/>
      <c r="D1222" s="88"/>
      <c r="E1222" s="89"/>
      <c r="F1222" s="90"/>
      <c r="G1222" s="85"/>
      <c r="H1222" s="85"/>
      <c r="I1222" s="85"/>
      <c r="P1222" s="61"/>
      <c r="Q1222" s="15"/>
      <c r="R1222" s="15"/>
      <c r="S1222" s="15"/>
    </row>
    <row r="1223" spans="1:19" ht="15.75">
      <c r="A1223" s="84"/>
      <c r="B1223" s="86"/>
      <c r="C1223" s="87"/>
      <c r="D1223" s="88"/>
      <c r="E1223" s="89"/>
      <c r="F1223" s="90"/>
      <c r="G1223" s="85"/>
      <c r="H1223" s="85"/>
      <c r="I1223" s="85"/>
      <c r="P1223" s="61"/>
      <c r="Q1223" s="15"/>
      <c r="R1223" s="15"/>
      <c r="S1223" s="15"/>
    </row>
    <row r="1224" spans="1:19" ht="15.75">
      <c r="A1224" s="84"/>
      <c r="B1224" s="86"/>
      <c r="C1224" s="87"/>
      <c r="D1224" s="88"/>
      <c r="E1224" s="89"/>
      <c r="F1224" s="90"/>
      <c r="G1224" s="85"/>
      <c r="H1224" s="85"/>
      <c r="I1224" s="85"/>
      <c r="P1224" s="61"/>
      <c r="Q1224" s="15"/>
      <c r="R1224" s="15"/>
      <c r="S1224" s="15"/>
    </row>
    <row r="1225" spans="1:19" ht="15.75">
      <c r="A1225" s="84"/>
      <c r="B1225" s="86"/>
      <c r="C1225" s="87"/>
      <c r="D1225" s="88"/>
      <c r="E1225" s="89"/>
      <c r="F1225" s="90"/>
      <c r="G1225" s="85"/>
      <c r="H1225" s="85"/>
      <c r="I1225" s="85"/>
      <c r="P1225" s="61"/>
      <c r="Q1225" s="15"/>
      <c r="R1225" s="15"/>
      <c r="S1225" s="15"/>
    </row>
    <row r="1226" spans="1:19" ht="15.75">
      <c r="A1226" s="84"/>
      <c r="B1226" s="86"/>
      <c r="C1226" s="87"/>
      <c r="D1226" s="88"/>
      <c r="E1226" s="89"/>
      <c r="F1226" s="90"/>
      <c r="G1226" s="85"/>
      <c r="H1226" s="85"/>
      <c r="I1226" s="85"/>
      <c r="P1226" s="61"/>
      <c r="Q1226" s="15"/>
      <c r="R1226" s="15"/>
      <c r="S1226" s="15"/>
    </row>
    <row r="1227" spans="1:19" ht="15.75">
      <c r="A1227" s="84"/>
      <c r="B1227" s="86"/>
      <c r="C1227" s="87"/>
      <c r="D1227" s="88"/>
      <c r="E1227" s="89"/>
      <c r="F1227" s="90"/>
      <c r="G1227" s="85"/>
      <c r="H1227" s="85"/>
      <c r="I1227" s="85"/>
      <c r="P1227" s="61"/>
      <c r="Q1227" s="15"/>
      <c r="R1227" s="15"/>
      <c r="S1227" s="15"/>
    </row>
    <row r="1228" spans="1:19" ht="15.75">
      <c r="A1228" s="84"/>
      <c r="B1228" s="86"/>
      <c r="C1228" s="87"/>
      <c r="D1228" s="88"/>
      <c r="E1228" s="89"/>
      <c r="F1228" s="90"/>
      <c r="G1228" s="85"/>
      <c r="H1228" s="85"/>
      <c r="I1228" s="85"/>
      <c r="P1228" s="61"/>
      <c r="Q1228" s="15"/>
      <c r="R1228" s="15"/>
      <c r="S1228" s="15"/>
    </row>
    <row r="1229" spans="1:19" ht="15.75">
      <c r="A1229" s="84"/>
      <c r="B1229" s="86"/>
      <c r="C1229" s="87"/>
      <c r="D1229" s="88"/>
      <c r="E1229" s="89"/>
      <c r="F1229" s="90"/>
      <c r="G1229" s="85"/>
      <c r="H1229" s="85"/>
      <c r="I1229" s="85"/>
      <c r="P1229" s="61"/>
      <c r="Q1229" s="15"/>
      <c r="R1229" s="15"/>
      <c r="S1229" s="15"/>
    </row>
    <row r="1230" spans="1:19" ht="15.75">
      <c r="A1230" s="84"/>
      <c r="B1230" s="86"/>
      <c r="C1230" s="87"/>
      <c r="D1230" s="88"/>
      <c r="E1230" s="89"/>
      <c r="F1230" s="90"/>
      <c r="G1230" s="85"/>
      <c r="H1230" s="85"/>
      <c r="I1230" s="85"/>
      <c r="P1230" s="61"/>
      <c r="Q1230" s="15"/>
      <c r="R1230" s="15"/>
      <c r="S1230" s="15"/>
    </row>
    <row r="1231" spans="1:19" ht="15.75">
      <c r="A1231" s="84"/>
      <c r="B1231" s="86"/>
      <c r="C1231" s="87"/>
      <c r="D1231" s="88"/>
      <c r="E1231" s="89"/>
      <c r="F1231" s="90"/>
      <c r="G1231" s="85"/>
      <c r="H1231" s="85"/>
      <c r="I1231" s="85"/>
      <c r="P1231" s="61"/>
      <c r="Q1231" s="15"/>
      <c r="R1231" s="15"/>
      <c r="S1231" s="15"/>
    </row>
    <row r="1232" spans="1:19" ht="15.75">
      <c r="A1232" s="84"/>
      <c r="B1232" s="86"/>
      <c r="C1232" s="87"/>
      <c r="D1232" s="88"/>
      <c r="E1232" s="89"/>
      <c r="F1232" s="90"/>
      <c r="G1232" s="85"/>
      <c r="H1232" s="85"/>
      <c r="I1232" s="85"/>
      <c r="P1232" s="61"/>
      <c r="Q1232" s="15"/>
      <c r="R1232" s="15"/>
      <c r="S1232" s="15"/>
    </row>
    <row r="1233" spans="1:19" ht="15.75">
      <c r="A1233" s="84"/>
      <c r="B1233" s="86"/>
      <c r="C1233" s="87"/>
      <c r="D1233" s="88"/>
      <c r="E1233" s="89"/>
      <c r="F1233" s="90"/>
      <c r="G1233" s="85"/>
      <c r="H1233" s="85"/>
      <c r="I1233" s="85"/>
      <c r="P1233" s="61"/>
      <c r="Q1233" s="15"/>
      <c r="R1233" s="15"/>
      <c r="S1233" s="15"/>
    </row>
    <row r="1234" spans="1:19" ht="15.75">
      <c r="A1234" s="84"/>
      <c r="B1234" s="86"/>
      <c r="C1234" s="87"/>
      <c r="D1234" s="88"/>
      <c r="E1234" s="89"/>
      <c r="F1234" s="90"/>
      <c r="G1234" s="85"/>
      <c r="H1234" s="85"/>
      <c r="I1234" s="85"/>
      <c r="P1234" s="61"/>
      <c r="Q1234" s="15"/>
      <c r="R1234" s="15"/>
      <c r="S1234" s="15"/>
    </row>
    <row r="1235" spans="1:19" ht="15.75">
      <c r="A1235" s="84"/>
      <c r="B1235" s="86"/>
      <c r="C1235" s="87"/>
      <c r="D1235" s="88"/>
      <c r="E1235" s="89"/>
      <c r="F1235" s="90"/>
      <c r="G1235" s="85"/>
      <c r="H1235" s="85"/>
      <c r="I1235" s="85"/>
      <c r="P1235" s="61"/>
      <c r="Q1235" s="15"/>
      <c r="R1235" s="15"/>
      <c r="S1235" s="15"/>
    </row>
    <row r="1236" spans="1:19" ht="15.75">
      <c r="A1236" s="84"/>
      <c r="B1236" s="86"/>
      <c r="C1236" s="87"/>
      <c r="D1236" s="88"/>
      <c r="E1236" s="89"/>
      <c r="F1236" s="90"/>
      <c r="G1236" s="85"/>
      <c r="H1236" s="85"/>
      <c r="I1236" s="85"/>
      <c r="P1236" s="61"/>
      <c r="Q1236" s="15"/>
      <c r="R1236" s="15"/>
      <c r="S1236" s="15"/>
    </row>
    <row r="1237" spans="1:19" ht="15.75">
      <c r="A1237" s="84"/>
      <c r="B1237" s="86"/>
      <c r="C1237" s="87"/>
      <c r="D1237" s="88"/>
      <c r="E1237" s="89"/>
      <c r="F1237" s="90"/>
      <c r="G1237" s="85"/>
      <c r="H1237" s="85"/>
      <c r="I1237" s="85"/>
      <c r="P1237" s="61"/>
      <c r="Q1237" s="15"/>
      <c r="R1237" s="15"/>
      <c r="S1237" s="15"/>
    </row>
    <row r="1238" spans="1:19" ht="15.75">
      <c r="A1238" s="84"/>
      <c r="B1238" s="86"/>
      <c r="C1238" s="87"/>
      <c r="D1238" s="88"/>
      <c r="E1238" s="89"/>
      <c r="F1238" s="90"/>
      <c r="G1238" s="85"/>
      <c r="H1238" s="85"/>
      <c r="I1238" s="85"/>
      <c r="P1238" s="61"/>
      <c r="Q1238" s="15"/>
      <c r="R1238" s="15"/>
      <c r="S1238" s="15"/>
    </row>
    <row r="1239" spans="1:19" ht="15.75">
      <c r="A1239" s="84"/>
      <c r="B1239" s="86"/>
      <c r="C1239" s="87"/>
      <c r="D1239" s="88"/>
      <c r="E1239" s="89"/>
      <c r="F1239" s="90"/>
      <c r="G1239" s="85"/>
      <c r="H1239" s="85"/>
      <c r="I1239" s="85"/>
      <c r="P1239" s="61"/>
      <c r="Q1239" s="15"/>
      <c r="R1239" s="15"/>
      <c r="S1239" s="15"/>
    </row>
    <row r="1240" spans="1:19" ht="15.75">
      <c r="A1240" s="84"/>
      <c r="B1240" s="86"/>
      <c r="C1240" s="87"/>
      <c r="D1240" s="88"/>
      <c r="E1240" s="89"/>
      <c r="F1240" s="90"/>
      <c r="G1240" s="85"/>
      <c r="H1240" s="85"/>
      <c r="I1240" s="85"/>
      <c r="P1240" s="61"/>
      <c r="Q1240" s="15"/>
      <c r="R1240" s="15"/>
      <c r="S1240" s="15"/>
    </row>
    <row r="1241" spans="1:19" ht="15.75">
      <c r="A1241" s="84"/>
      <c r="B1241" s="86"/>
      <c r="C1241" s="87"/>
      <c r="D1241" s="88"/>
      <c r="E1241" s="89"/>
      <c r="F1241" s="90"/>
      <c r="G1241" s="85"/>
      <c r="H1241" s="85"/>
      <c r="I1241" s="85"/>
      <c r="P1241" s="61"/>
      <c r="Q1241" s="15"/>
      <c r="R1241" s="15"/>
      <c r="S1241" s="15"/>
    </row>
    <row r="1242" spans="1:19" ht="15.75">
      <c r="A1242" s="84"/>
      <c r="B1242" s="86"/>
      <c r="C1242" s="87"/>
      <c r="D1242" s="88"/>
      <c r="E1242" s="89"/>
      <c r="F1242" s="90"/>
      <c r="G1242" s="85"/>
      <c r="H1242" s="85"/>
      <c r="I1242" s="85"/>
      <c r="P1242" s="61"/>
      <c r="Q1242" s="15"/>
      <c r="R1242" s="15"/>
      <c r="S1242" s="15"/>
    </row>
    <row r="1243" spans="1:19" ht="15.75">
      <c r="A1243" s="84"/>
      <c r="B1243" s="86"/>
      <c r="C1243" s="87"/>
      <c r="D1243" s="88"/>
      <c r="E1243" s="89"/>
      <c r="F1243" s="90"/>
      <c r="G1243" s="85"/>
      <c r="H1243" s="85"/>
      <c r="I1243" s="85"/>
      <c r="P1243" s="61"/>
      <c r="Q1243" s="15"/>
      <c r="R1243" s="15"/>
      <c r="S1243" s="15"/>
    </row>
    <row r="1244" spans="1:19" ht="15.75">
      <c r="A1244" s="84"/>
      <c r="B1244" s="86"/>
      <c r="C1244" s="87"/>
      <c r="D1244" s="88"/>
      <c r="E1244" s="89"/>
      <c r="F1244" s="90"/>
      <c r="G1244" s="85"/>
      <c r="H1244" s="85"/>
      <c r="I1244" s="85"/>
      <c r="P1244" s="61"/>
      <c r="Q1244" s="15"/>
      <c r="R1244" s="15"/>
      <c r="S1244" s="15"/>
    </row>
    <row r="1245" spans="1:19" ht="15.75">
      <c r="A1245" s="84"/>
      <c r="B1245" s="86"/>
      <c r="C1245" s="87"/>
      <c r="D1245" s="88"/>
      <c r="E1245" s="89"/>
      <c r="F1245" s="90"/>
      <c r="G1245" s="85"/>
      <c r="H1245" s="85"/>
      <c r="I1245" s="85"/>
      <c r="P1245" s="61"/>
      <c r="Q1245" s="15"/>
      <c r="R1245" s="15"/>
      <c r="S1245" s="15"/>
    </row>
    <row r="1246" spans="1:19" ht="15.75">
      <c r="A1246" s="84"/>
      <c r="B1246" s="86"/>
      <c r="C1246" s="87"/>
      <c r="D1246" s="88"/>
      <c r="E1246" s="89"/>
      <c r="F1246" s="90"/>
      <c r="G1246" s="85"/>
      <c r="H1246" s="85"/>
      <c r="I1246" s="85"/>
      <c r="P1246" s="61"/>
      <c r="Q1246" s="15"/>
      <c r="R1246" s="15"/>
      <c r="S1246" s="15"/>
    </row>
    <row r="1247" spans="1:19" ht="15.75">
      <c r="A1247" s="84"/>
      <c r="B1247" s="86"/>
      <c r="C1247" s="87"/>
      <c r="D1247" s="88"/>
      <c r="E1247" s="89"/>
      <c r="F1247" s="90"/>
      <c r="G1247" s="85"/>
      <c r="H1247" s="85"/>
      <c r="I1247" s="85"/>
      <c r="P1247" s="61"/>
      <c r="Q1247" s="15"/>
      <c r="R1247" s="15"/>
      <c r="S1247" s="15"/>
    </row>
    <row r="1248" spans="1:19" ht="15.75">
      <c r="A1248" s="84"/>
      <c r="B1248" s="86"/>
      <c r="C1248" s="87"/>
      <c r="D1248" s="88"/>
      <c r="E1248" s="89"/>
      <c r="F1248" s="90"/>
      <c r="G1248" s="85"/>
      <c r="H1248" s="85"/>
      <c r="I1248" s="85"/>
      <c r="P1248" s="61"/>
      <c r="Q1248" s="15"/>
      <c r="R1248" s="15"/>
      <c r="S1248" s="15"/>
    </row>
    <row r="1249" spans="1:19" ht="15.75">
      <c r="A1249" s="84"/>
      <c r="B1249" s="86"/>
      <c r="C1249" s="87"/>
      <c r="D1249" s="88"/>
      <c r="E1249" s="89"/>
      <c r="F1249" s="90"/>
      <c r="G1249" s="85"/>
      <c r="H1249" s="85"/>
      <c r="I1249" s="85"/>
      <c r="P1249" s="61"/>
      <c r="Q1249" s="15"/>
      <c r="R1249" s="15"/>
      <c r="S1249" s="15"/>
    </row>
    <row r="1250" spans="1:19" ht="15.75">
      <c r="A1250" s="84"/>
      <c r="B1250" s="86"/>
      <c r="C1250" s="87"/>
      <c r="D1250" s="88"/>
      <c r="E1250" s="89"/>
      <c r="F1250" s="90"/>
      <c r="G1250" s="85"/>
      <c r="H1250" s="85"/>
      <c r="I1250" s="85"/>
      <c r="P1250" s="61"/>
      <c r="Q1250" s="15"/>
      <c r="R1250" s="15"/>
      <c r="S1250" s="15"/>
    </row>
    <row r="1251" spans="1:19" ht="15.75">
      <c r="A1251" s="84"/>
      <c r="B1251" s="86"/>
      <c r="C1251" s="87"/>
      <c r="D1251" s="88"/>
      <c r="E1251" s="89"/>
      <c r="F1251" s="90"/>
      <c r="G1251" s="85"/>
      <c r="H1251" s="85"/>
      <c r="I1251" s="85"/>
      <c r="P1251" s="61"/>
      <c r="Q1251" s="15"/>
      <c r="R1251" s="15"/>
      <c r="S1251" s="15"/>
    </row>
    <row r="1252" spans="1:19" ht="15.75">
      <c r="A1252" s="84"/>
      <c r="B1252" s="86"/>
      <c r="C1252" s="87"/>
      <c r="D1252" s="88"/>
      <c r="E1252" s="89"/>
      <c r="F1252" s="90"/>
      <c r="G1252" s="85"/>
      <c r="H1252" s="85"/>
      <c r="I1252" s="85"/>
      <c r="P1252" s="61"/>
      <c r="Q1252" s="15"/>
      <c r="R1252" s="15"/>
      <c r="S1252" s="15"/>
    </row>
    <row r="1253" spans="1:19" ht="15.75">
      <c r="A1253" s="84"/>
      <c r="B1253" s="86"/>
      <c r="C1253" s="87"/>
      <c r="D1253" s="88"/>
      <c r="E1253" s="89"/>
      <c r="F1253" s="90"/>
      <c r="G1253" s="85"/>
      <c r="H1253" s="85"/>
      <c r="I1253" s="85"/>
      <c r="P1253" s="61"/>
      <c r="Q1253" s="15"/>
      <c r="R1253" s="15"/>
      <c r="S1253" s="15"/>
    </row>
    <row r="1254" spans="1:19" ht="15">
      <c r="A1254" s="84"/>
      <c r="P1254" s="61"/>
      <c r="Q1254" s="15"/>
      <c r="R1254" s="15"/>
      <c r="S1254" s="15"/>
    </row>
    <row r="1255" spans="16:19" ht="15">
      <c r="P1255" s="61"/>
      <c r="Q1255" s="15"/>
      <c r="R1255" s="15"/>
      <c r="S1255" s="15"/>
    </row>
    <row r="1256" spans="16:19" ht="15">
      <c r="P1256" s="61"/>
      <c r="Q1256" s="15"/>
      <c r="R1256" s="15"/>
      <c r="S1256" s="15"/>
    </row>
    <row r="1257" spans="16:19" ht="15">
      <c r="P1257" s="61"/>
      <c r="Q1257" s="15"/>
      <c r="R1257" s="15"/>
      <c r="S1257" s="15"/>
    </row>
    <row r="1258" spans="16:19" ht="15">
      <c r="P1258" s="61"/>
      <c r="Q1258" s="15"/>
      <c r="R1258" s="15"/>
      <c r="S1258" s="15"/>
    </row>
    <row r="1259" spans="16:19" ht="15">
      <c r="P1259" s="61"/>
      <c r="Q1259" s="15"/>
      <c r="R1259" s="15"/>
      <c r="S1259" s="15"/>
    </row>
    <row r="1260" spans="16:19" ht="15">
      <c r="P1260" s="61"/>
      <c r="Q1260" s="15"/>
      <c r="R1260" s="15"/>
      <c r="S1260" s="15"/>
    </row>
    <row r="1261" spans="16:19" ht="15">
      <c r="P1261" s="61"/>
      <c r="Q1261" s="15"/>
      <c r="R1261" s="15"/>
      <c r="S1261" s="15"/>
    </row>
    <row r="1262" spans="16:19" ht="15">
      <c r="P1262" s="61"/>
      <c r="Q1262" s="15"/>
      <c r="R1262" s="15"/>
      <c r="S1262" s="15"/>
    </row>
    <row r="1263" spans="16:19" ht="15">
      <c r="P1263" s="61"/>
      <c r="Q1263" s="15"/>
      <c r="R1263" s="15"/>
      <c r="S1263" s="15"/>
    </row>
    <row r="1264" spans="16:19" ht="15">
      <c r="P1264" s="61"/>
      <c r="Q1264" s="15"/>
      <c r="R1264" s="15"/>
      <c r="S1264" s="15"/>
    </row>
    <row r="1265" spans="16:19" ht="15">
      <c r="P1265" s="61"/>
      <c r="Q1265" s="15"/>
      <c r="R1265" s="15"/>
      <c r="S1265" s="15"/>
    </row>
    <row r="1266" spans="16:19" ht="15">
      <c r="P1266" s="61"/>
      <c r="Q1266" s="15"/>
      <c r="R1266" s="15"/>
      <c r="S1266" s="15"/>
    </row>
    <row r="1267" spans="16:19" ht="15">
      <c r="P1267" s="61"/>
      <c r="Q1267" s="15"/>
      <c r="R1267" s="15"/>
      <c r="S1267" s="15"/>
    </row>
    <row r="1268" spans="16:19" ht="15">
      <c r="P1268" s="61"/>
      <c r="Q1268" s="15"/>
      <c r="R1268" s="15"/>
      <c r="S1268" s="15"/>
    </row>
    <row r="1269" spans="16:19" ht="15">
      <c r="P1269" s="61"/>
      <c r="Q1269" s="15"/>
      <c r="R1269" s="15"/>
      <c r="S1269" s="15"/>
    </row>
    <row r="1270" spans="16:19" ht="15">
      <c r="P1270" s="61"/>
      <c r="Q1270" s="15"/>
      <c r="R1270" s="15"/>
      <c r="S1270" s="15"/>
    </row>
    <row r="1271" spans="16:19" ht="15">
      <c r="P1271" s="61"/>
      <c r="Q1271" s="15"/>
      <c r="R1271" s="15"/>
      <c r="S1271" s="15"/>
    </row>
    <row r="1272" spans="16:19" ht="15">
      <c r="P1272" s="61"/>
      <c r="Q1272" s="15"/>
      <c r="R1272" s="15"/>
      <c r="S1272" s="15"/>
    </row>
    <row r="1273" spans="16:19" ht="15">
      <c r="P1273" s="61"/>
      <c r="Q1273" s="15"/>
      <c r="R1273" s="15"/>
      <c r="S1273" s="15"/>
    </row>
    <row r="1274" spans="16:19" ht="15">
      <c r="P1274" s="61"/>
      <c r="Q1274" s="15"/>
      <c r="R1274" s="15"/>
      <c r="S1274" s="15"/>
    </row>
    <row r="1275" spans="16:19" ht="15">
      <c r="P1275" s="61"/>
      <c r="Q1275" s="15"/>
      <c r="R1275" s="15"/>
      <c r="S1275" s="15"/>
    </row>
    <row r="1276" spans="16:19" ht="15">
      <c r="P1276" s="61"/>
      <c r="Q1276" s="15"/>
      <c r="R1276" s="15"/>
      <c r="S1276" s="15"/>
    </row>
    <row r="1277" spans="16:19" ht="15">
      <c r="P1277" s="61"/>
      <c r="Q1277" s="15"/>
      <c r="R1277" s="15"/>
      <c r="S1277" s="15"/>
    </row>
    <row r="1278" spans="16:19" ht="15">
      <c r="P1278" s="61"/>
      <c r="Q1278" s="15"/>
      <c r="R1278" s="15"/>
      <c r="S1278" s="15"/>
    </row>
    <row r="1279" spans="16:19" ht="15">
      <c r="P1279" s="61"/>
      <c r="Q1279" s="15"/>
      <c r="R1279" s="15"/>
      <c r="S1279" s="15"/>
    </row>
    <row r="1280" spans="16:19" ht="15">
      <c r="P1280" s="61"/>
      <c r="Q1280" s="15"/>
      <c r="R1280" s="15"/>
      <c r="S1280" s="15"/>
    </row>
    <row r="1281" spans="16:19" ht="15">
      <c r="P1281" s="61"/>
      <c r="Q1281" s="15"/>
      <c r="R1281" s="15"/>
      <c r="S1281" s="15"/>
    </row>
    <row r="1282" spans="16:19" ht="15">
      <c r="P1282" s="61"/>
      <c r="Q1282" s="15"/>
      <c r="R1282" s="15"/>
      <c r="S1282" s="15"/>
    </row>
    <row r="1283" spans="16:19" ht="15">
      <c r="P1283" s="61"/>
      <c r="Q1283" s="15"/>
      <c r="R1283" s="15"/>
      <c r="S1283" s="15"/>
    </row>
    <row r="1284" spans="16:19" ht="15">
      <c r="P1284" s="61"/>
      <c r="Q1284" s="15"/>
      <c r="R1284" s="15"/>
      <c r="S1284" s="15"/>
    </row>
    <row r="1285" spans="16:19" ht="15">
      <c r="P1285" s="61"/>
      <c r="Q1285" s="15"/>
      <c r="R1285" s="15"/>
      <c r="S1285" s="15"/>
    </row>
    <row r="1286" spans="16:19" ht="15">
      <c r="P1286" s="61"/>
      <c r="Q1286" s="15"/>
      <c r="R1286" s="15"/>
      <c r="S1286" s="15"/>
    </row>
    <row r="1287" spans="16:19" ht="15">
      <c r="P1287" s="61"/>
      <c r="Q1287" s="15"/>
      <c r="R1287" s="15"/>
      <c r="S1287" s="15"/>
    </row>
    <row r="1288" spans="16:19" ht="15">
      <c r="P1288" s="61"/>
      <c r="Q1288" s="15"/>
      <c r="R1288" s="15"/>
      <c r="S1288" s="15"/>
    </row>
    <row r="1289" spans="16:19" ht="15">
      <c r="P1289" s="61"/>
      <c r="Q1289" s="15"/>
      <c r="R1289" s="15"/>
      <c r="S1289" s="15"/>
    </row>
    <row r="1290" spans="16:19" ht="15">
      <c r="P1290" s="61"/>
      <c r="Q1290" s="15"/>
      <c r="R1290" s="15"/>
      <c r="S1290" s="15"/>
    </row>
    <row r="1291" spans="16:19" ht="15">
      <c r="P1291" s="61"/>
      <c r="Q1291" s="15"/>
      <c r="R1291" s="15"/>
      <c r="S1291" s="15"/>
    </row>
    <row r="1292" spans="16:19" ht="15">
      <c r="P1292" s="61"/>
      <c r="Q1292" s="15"/>
      <c r="R1292" s="15"/>
      <c r="S1292" s="15"/>
    </row>
    <row r="1293" spans="16:19" ht="15">
      <c r="P1293" s="61"/>
      <c r="Q1293" s="15"/>
      <c r="R1293" s="15"/>
      <c r="S1293" s="15"/>
    </row>
    <row r="1294" spans="16:19" ht="15">
      <c r="P1294" s="61"/>
      <c r="Q1294" s="15"/>
      <c r="R1294" s="15"/>
      <c r="S1294" s="15"/>
    </row>
    <row r="1295" spans="16:19" ht="15">
      <c r="P1295" s="61"/>
      <c r="Q1295" s="15"/>
      <c r="R1295" s="15"/>
      <c r="S1295" s="15"/>
    </row>
    <row r="1296" spans="16:19" ht="15">
      <c r="P1296" s="61"/>
      <c r="Q1296" s="15"/>
      <c r="R1296" s="15"/>
      <c r="S1296" s="15"/>
    </row>
    <row r="1297" spans="16:19" ht="15">
      <c r="P1297" s="61"/>
      <c r="Q1297" s="15"/>
      <c r="R1297" s="15"/>
      <c r="S1297" s="15"/>
    </row>
    <row r="1298" spans="16:19" ht="15">
      <c r="P1298" s="61"/>
      <c r="Q1298" s="15"/>
      <c r="R1298" s="15"/>
      <c r="S1298" s="15"/>
    </row>
    <row r="1299" spans="16:19" ht="15">
      <c r="P1299" s="61"/>
      <c r="Q1299" s="15"/>
      <c r="R1299" s="15"/>
      <c r="S1299" s="15"/>
    </row>
    <row r="1300" spans="16:19" ht="15">
      <c r="P1300" s="61"/>
      <c r="Q1300" s="15"/>
      <c r="R1300" s="15"/>
      <c r="S1300" s="15"/>
    </row>
    <row r="1301" spans="16:19" ht="15">
      <c r="P1301" s="61"/>
      <c r="Q1301" s="15"/>
      <c r="R1301" s="15"/>
      <c r="S1301" s="15"/>
    </row>
    <row r="1302" spans="16:19" ht="15">
      <c r="P1302" s="61"/>
      <c r="Q1302" s="15"/>
      <c r="R1302" s="15"/>
      <c r="S1302" s="15"/>
    </row>
    <row r="1303" spans="16:19" ht="15">
      <c r="P1303" s="61"/>
      <c r="Q1303" s="15"/>
      <c r="R1303" s="15"/>
      <c r="S1303" s="15"/>
    </row>
    <row r="1304" spans="16:19" ht="15">
      <c r="P1304" s="61"/>
      <c r="Q1304" s="15"/>
      <c r="R1304" s="15"/>
      <c r="S1304" s="15"/>
    </row>
    <row r="1305" spans="16:19" ht="15">
      <c r="P1305" s="61"/>
      <c r="Q1305" s="15"/>
      <c r="R1305" s="15"/>
      <c r="S1305" s="15"/>
    </row>
    <row r="1306" spans="16:19" ht="15">
      <c r="P1306" s="61"/>
      <c r="Q1306" s="15"/>
      <c r="R1306" s="15"/>
      <c r="S1306" s="15"/>
    </row>
    <row r="1307" spans="16:19" ht="15">
      <c r="P1307" s="61"/>
      <c r="Q1307" s="15"/>
      <c r="R1307" s="15"/>
      <c r="S1307" s="15"/>
    </row>
    <row r="1308" spans="16:19" ht="15">
      <c r="P1308" s="61"/>
      <c r="Q1308" s="15"/>
      <c r="R1308" s="15"/>
      <c r="S1308" s="15"/>
    </row>
    <row r="1309" spans="16:19" ht="15">
      <c r="P1309" s="61"/>
      <c r="Q1309" s="15"/>
      <c r="R1309" s="15"/>
      <c r="S1309" s="15"/>
    </row>
    <row r="1310" spans="16:19" ht="15">
      <c r="P1310" s="61"/>
      <c r="Q1310" s="15"/>
      <c r="R1310" s="15"/>
      <c r="S1310" s="15"/>
    </row>
    <row r="1311" spans="16:19" ht="15">
      <c r="P1311" s="61"/>
      <c r="Q1311" s="15"/>
      <c r="R1311" s="15"/>
      <c r="S1311" s="15"/>
    </row>
    <row r="1312" spans="16:19" ht="15">
      <c r="P1312" s="61"/>
      <c r="Q1312" s="15"/>
      <c r="R1312" s="15"/>
      <c r="S1312" s="15"/>
    </row>
    <row r="1313" spans="16:19" ht="15">
      <c r="P1313" s="61"/>
      <c r="Q1313" s="15"/>
      <c r="R1313" s="15"/>
      <c r="S1313" s="15"/>
    </row>
    <row r="1314" spans="16:19" ht="15">
      <c r="P1314" s="61"/>
      <c r="Q1314" s="15"/>
      <c r="R1314" s="15"/>
      <c r="S1314" s="15"/>
    </row>
    <row r="1315" spans="16:19" ht="15">
      <c r="P1315" s="61"/>
      <c r="Q1315" s="15"/>
      <c r="R1315" s="15"/>
      <c r="S1315" s="15"/>
    </row>
    <row r="1316" spans="16:19" ht="15">
      <c r="P1316" s="61"/>
      <c r="Q1316" s="15"/>
      <c r="R1316" s="15"/>
      <c r="S1316" s="15"/>
    </row>
    <row r="1317" spans="16:19" ht="15">
      <c r="P1317" s="61"/>
      <c r="Q1317" s="15"/>
      <c r="R1317" s="15"/>
      <c r="S1317" s="15"/>
    </row>
    <row r="1318" spans="16:19" ht="15">
      <c r="P1318" s="61"/>
      <c r="Q1318" s="15"/>
      <c r="R1318" s="15"/>
      <c r="S1318" s="15"/>
    </row>
    <row r="1319" spans="16:19" ht="15">
      <c r="P1319" s="61"/>
      <c r="Q1319" s="15"/>
      <c r="R1319" s="15"/>
      <c r="S1319" s="15"/>
    </row>
    <row r="1320" spans="16:19" ht="15">
      <c r="P1320" s="61"/>
      <c r="Q1320" s="15"/>
      <c r="R1320" s="15"/>
      <c r="S1320" s="15"/>
    </row>
    <row r="1321" spans="16:19" ht="15">
      <c r="P1321" s="61"/>
      <c r="Q1321" s="15"/>
      <c r="R1321" s="15"/>
      <c r="S1321" s="15"/>
    </row>
    <row r="1322" spans="16:19" ht="15">
      <c r="P1322" s="61"/>
      <c r="Q1322" s="15"/>
      <c r="R1322" s="15"/>
      <c r="S1322" s="15"/>
    </row>
    <row r="1323" spans="16:19" ht="15">
      <c r="P1323" s="61"/>
      <c r="Q1323" s="15"/>
      <c r="R1323" s="15"/>
      <c r="S1323" s="15"/>
    </row>
    <row r="1324" spans="16:19" ht="15">
      <c r="P1324" s="61"/>
      <c r="Q1324" s="15"/>
      <c r="R1324" s="15"/>
      <c r="S1324" s="15"/>
    </row>
    <row r="1325" spans="16:19" ht="15">
      <c r="P1325" s="61"/>
      <c r="Q1325" s="15"/>
      <c r="R1325" s="15"/>
      <c r="S1325" s="15"/>
    </row>
    <row r="1326" spans="16:19" ht="15">
      <c r="P1326" s="61"/>
      <c r="Q1326" s="15"/>
      <c r="R1326" s="15"/>
      <c r="S1326" s="15"/>
    </row>
    <row r="1327" spans="16:19" ht="15">
      <c r="P1327" s="61"/>
      <c r="Q1327" s="15"/>
      <c r="R1327" s="15"/>
      <c r="S1327" s="15"/>
    </row>
    <row r="1328" spans="16:19" ht="15">
      <c r="P1328" s="61"/>
      <c r="Q1328" s="15"/>
      <c r="R1328" s="15"/>
      <c r="S1328" s="15"/>
    </row>
    <row r="1329" spans="16:19" ht="15">
      <c r="P1329" s="61"/>
      <c r="Q1329" s="15"/>
      <c r="R1329" s="15"/>
      <c r="S1329" s="15"/>
    </row>
    <row r="1330" spans="16:19" ht="15">
      <c r="P1330" s="61"/>
      <c r="Q1330" s="15"/>
      <c r="R1330" s="15"/>
      <c r="S1330" s="15"/>
    </row>
    <row r="1331" spans="16:19" ht="15">
      <c r="P1331" s="61"/>
      <c r="Q1331" s="15"/>
      <c r="R1331" s="15"/>
      <c r="S1331" s="15"/>
    </row>
    <row r="1332" spans="16:19" ht="15">
      <c r="P1332" s="61"/>
      <c r="Q1332" s="15"/>
      <c r="R1332" s="15"/>
      <c r="S1332" s="15"/>
    </row>
    <row r="1333" spans="16:19" ht="15">
      <c r="P1333" s="61"/>
      <c r="Q1333" s="15"/>
      <c r="R1333" s="15"/>
      <c r="S1333" s="15"/>
    </row>
    <row r="1334" spans="16:19" ht="15">
      <c r="P1334" s="61"/>
      <c r="Q1334" s="15"/>
      <c r="R1334" s="15"/>
      <c r="S1334" s="15"/>
    </row>
    <row r="1335" spans="16:19" ht="15">
      <c r="P1335" s="61"/>
      <c r="Q1335" s="15"/>
      <c r="R1335" s="15"/>
      <c r="S1335" s="15"/>
    </row>
    <row r="1336" spans="16:19" ht="15">
      <c r="P1336" s="61"/>
      <c r="Q1336" s="15"/>
      <c r="R1336" s="15"/>
      <c r="S1336" s="15"/>
    </row>
    <row r="1337" spans="16:19" ht="15">
      <c r="P1337" s="61"/>
      <c r="Q1337" s="15"/>
      <c r="R1337" s="15"/>
      <c r="S1337" s="15"/>
    </row>
    <row r="1338" spans="16:19" ht="15">
      <c r="P1338" s="61"/>
      <c r="Q1338" s="15"/>
      <c r="R1338" s="15"/>
      <c r="S1338" s="15"/>
    </row>
    <row r="1339" spans="16:19" ht="15">
      <c r="P1339" s="61"/>
      <c r="Q1339" s="15"/>
      <c r="R1339" s="15"/>
      <c r="S1339" s="15"/>
    </row>
    <row r="1340" spans="16:19" ht="15">
      <c r="P1340" s="61"/>
      <c r="Q1340" s="15"/>
      <c r="R1340" s="15"/>
      <c r="S1340" s="15"/>
    </row>
    <row r="1341" spans="16:19" ht="15">
      <c r="P1341" s="61"/>
      <c r="Q1341" s="15"/>
      <c r="R1341" s="15"/>
      <c r="S1341" s="15"/>
    </row>
    <row r="1342" spans="16:19" ht="15">
      <c r="P1342" s="61"/>
      <c r="Q1342" s="15"/>
      <c r="R1342" s="15"/>
      <c r="S1342" s="15"/>
    </row>
    <row r="1343" spans="16:19" ht="15">
      <c r="P1343" s="61"/>
      <c r="Q1343" s="15"/>
      <c r="R1343" s="15"/>
      <c r="S1343" s="15"/>
    </row>
    <row r="1344" spans="16:19" ht="15">
      <c r="P1344" s="61"/>
      <c r="Q1344" s="15"/>
      <c r="R1344" s="15"/>
      <c r="S1344" s="15"/>
    </row>
    <row r="1345" spans="16:19" ht="15">
      <c r="P1345" s="61"/>
      <c r="Q1345" s="15"/>
      <c r="R1345" s="15"/>
      <c r="S1345" s="15"/>
    </row>
    <row r="1346" spans="16:19" ht="15">
      <c r="P1346" s="61"/>
      <c r="Q1346" s="15"/>
      <c r="R1346" s="15"/>
      <c r="S1346" s="15"/>
    </row>
    <row r="1347" spans="16:19" ht="15">
      <c r="P1347" s="61"/>
      <c r="Q1347" s="15"/>
      <c r="R1347" s="15"/>
      <c r="S1347" s="15"/>
    </row>
    <row r="1348" spans="16:19" ht="15">
      <c r="P1348" s="61"/>
      <c r="Q1348" s="15"/>
      <c r="R1348" s="15"/>
      <c r="S1348" s="15"/>
    </row>
    <row r="1349" spans="16:19" ht="15">
      <c r="P1349" s="61"/>
      <c r="Q1349" s="15"/>
      <c r="R1349" s="15"/>
      <c r="S1349" s="15"/>
    </row>
    <row r="1350" spans="16:19" ht="15">
      <c r="P1350" s="61"/>
      <c r="Q1350" s="15"/>
      <c r="R1350" s="15"/>
      <c r="S1350" s="15"/>
    </row>
    <row r="1351" spans="16:19" ht="15">
      <c r="P1351" s="61"/>
      <c r="Q1351" s="15"/>
      <c r="R1351" s="15"/>
      <c r="S1351" s="15"/>
    </row>
    <row r="1352" spans="16:19" ht="15">
      <c r="P1352" s="61"/>
      <c r="Q1352" s="15"/>
      <c r="R1352" s="15"/>
      <c r="S1352" s="15"/>
    </row>
    <row r="1353" spans="16:19" ht="15">
      <c r="P1353" s="61"/>
      <c r="Q1353" s="15"/>
      <c r="R1353" s="15"/>
      <c r="S1353" s="15"/>
    </row>
    <row r="1354" spans="16:19" ht="15">
      <c r="P1354" s="61"/>
      <c r="Q1354" s="15"/>
      <c r="R1354" s="15"/>
      <c r="S1354" s="15"/>
    </row>
    <row r="1355" spans="16:19" ht="15">
      <c r="P1355" s="61"/>
      <c r="Q1355" s="15"/>
      <c r="R1355" s="15"/>
      <c r="S1355" s="15"/>
    </row>
    <row r="1356" spans="16:19" ht="15">
      <c r="P1356" s="61"/>
      <c r="Q1356" s="15"/>
      <c r="R1356" s="15"/>
      <c r="S1356" s="15"/>
    </row>
    <row r="1357" spans="16:19" ht="15">
      <c r="P1357" s="61"/>
      <c r="Q1357" s="15"/>
      <c r="R1357" s="15"/>
      <c r="S1357" s="15"/>
    </row>
    <row r="1358" spans="16:19" ht="15">
      <c r="P1358" s="61"/>
      <c r="Q1358" s="15"/>
      <c r="R1358" s="15"/>
      <c r="S1358" s="15"/>
    </row>
    <row r="1359" spans="16:19" ht="15">
      <c r="P1359" s="61"/>
      <c r="Q1359" s="15"/>
      <c r="R1359" s="15"/>
      <c r="S1359" s="15"/>
    </row>
    <row r="1360" spans="16:19" ht="15">
      <c r="P1360" s="61"/>
      <c r="Q1360" s="15"/>
      <c r="R1360" s="15"/>
      <c r="S1360" s="15"/>
    </row>
    <row r="1361" spans="16:19" ht="15">
      <c r="P1361" s="61"/>
      <c r="Q1361" s="15"/>
      <c r="R1361" s="15"/>
      <c r="S1361" s="15"/>
    </row>
    <row r="1362" spans="16:19" ht="15">
      <c r="P1362" s="61"/>
      <c r="Q1362" s="15"/>
      <c r="R1362" s="15"/>
      <c r="S1362" s="15"/>
    </row>
    <row r="1363" spans="16:19" ht="15">
      <c r="P1363" s="61"/>
      <c r="Q1363" s="15"/>
      <c r="R1363" s="15"/>
      <c r="S1363" s="15"/>
    </row>
    <row r="1364" spans="16:19" ht="15">
      <c r="P1364" s="61"/>
      <c r="Q1364" s="15"/>
      <c r="R1364" s="15"/>
      <c r="S1364" s="15"/>
    </row>
    <row r="1365" spans="16:19" ht="15">
      <c r="P1365" s="61"/>
      <c r="Q1365" s="15"/>
      <c r="R1365" s="15"/>
      <c r="S1365" s="15"/>
    </row>
    <row r="1366" spans="16:19" ht="15">
      <c r="P1366" s="61"/>
      <c r="Q1366" s="15"/>
      <c r="R1366" s="15"/>
      <c r="S1366" s="15"/>
    </row>
    <row r="1367" spans="16:19" ht="15">
      <c r="P1367" s="61"/>
      <c r="Q1367" s="15"/>
      <c r="R1367" s="15"/>
      <c r="S1367" s="15"/>
    </row>
    <row r="1368" spans="16:19" ht="15">
      <c r="P1368" s="61"/>
      <c r="Q1368" s="15"/>
      <c r="R1368" s="15"/>
      <c r="S1368" s="15"/>
    </row>
    <row r="1369" spans="16:19" ht="15">
      <c r="P1369" s="61"/>
      <c r="Q1369" s="15"/>
      <c r="R1369" s="15"/>
      <c r="S1369" s="15"/>
    </row>
    <row r="1370" spans="16:19" ht="15">
      <c r="P1370" s="61"/>
      <c r="Q1370" s="15"/>
      <c r="R1370" s="15"/>
      <c r="S1370" s="15"/>
    </row>
    <row r="1371" spans="16:19" ht="15">
      <c r="P1371" s="61"/>
      <c r="Q1371" s="15"/>
      <c r="R1371" s="15"/>
      <c r="S1371" s="15"/>
    </row>
    <row r="1372" spans="16:19" ht="15">
      <c r="P1372" s="61"/>
      <c r="Q1372" s="15"/>
      <c r="R1372" s="15"/>
      <c r="S1372" s="15"/>
    </row>
    <row r="1373" spans="16:19" ht="15">
      <c r="P1373" s="61"/>
      <c r="Q1373" s="15"/>
      <c r="R1373" s="15"/>
      <c r="S1373" s="15"/>
    </row>
    <row r="1374" spans="16:19" ht="15">
      <c r="P1374" s="61"/>
      <c r="Q1374" s="15"/>
      <c r="R1374" s="15"/>
      <c r="S1374" s="15"/>
    </row>
    <row r="1375" spans="16:19" ht="15">
      <c r="P1375" s="61"/>
      <c r="Q1375" s="15"/>
      <c r="R1375" s="15"/>
      <c r="S1375" s="15"/>
    </row>
    <row r="1376" spans="16:19" ht="15">
      <c r="P1376" s="61"/>
      <c r="Q1376" s="15"/>
      <c r="R1376" s="15"/>
      <c r="S1376" s="15"/>
    </row>
    <row r="1377" spans="16:19" ht="15">
      <c r="P1377" s="61"/>
      <c r="Q1377" s="15"/>
      <c r="R1377" s="15"/>
      <c r="S1377" s="15"/>
    </row>
    <row r="1378" spans="16:19" ht="15">
      <c r="P1378" s="61"/>
      <c r="Q1378" s="15"/>
      <c r="R1378" s="15"/>
      <c r="S1378" s="15"/>
    </row>
    <row r="1379" spans="16:19" ht="15">
      <c r="P1379" s="61"/>
      <c r="Q1379" s="15"/>
      <c r="R1379" s="15"/>
      <c r="S1379" s="15"/>
    </row>
    <row r="1380" spans="16:19" ht="15">
      <c r="P1380" s="61"/>
      <c r="Q1380" s="15"/>
      <c r="R1380" s="15"/>
      <c r="S1380" s="15"/>
    </row>
    <row r="1381" spans="16:19" ht="15">
      <c r="P1381" s="61"/>
      <c r="Q1381" s="15"/>
      <c r="R1381" s="15"/>
      <c r="S1381" s="15"/>
    </row>
    <row r="1382" spans="16:19" ht="15">
      <c r="P1382" s="61"/>
      <c r="Q1382" s="15"/>
      <c r="R1382" s="15"/>
      <c r="S1382" s="15"/>
    </row>
    <row r="1383" spans="16:19" ht="15">
      <c r="P1383" s="61"/>
      <c r="Q1383" s="15"/>
      <c r="R1383" s="15"/>
      <c r="S1383" s="15"/>
    </row>
    <row r="1384" spans="16:19" ht="15">
      <c r="P1384" s="61"/>
      <c r="Q1384" s="15"/>
      <c r="R1384" s="15"/>
      <c r="S1384" s="15"/>
    </row>
    <row r="1385" spans="16:19" ht="15">
      <c r="P1385" s="61"/>
      <c r="Q1385" s="15"/>
      <c r="R1385" s="15"/>
      <c r="S1385" s="15"/>
    </row>
    <row r="1386" spans="16:19" ht="15">
      <c r="P1386" s="61"/>
      <c r="Q1386" s="15"/>
      <c r="R1386" s="15"/>
      <c r="S1386" s="15"/>
    </row>
    <row r="1387" spans="16:19" ht="15">
      <c r="P1387" s="61"/>
      <c r="Q1387" s="15"/>
      <c r="R1387" s="15"/>
      <c r="S1387" s="15"/>
    </row>
    <row r="1388" spans="16:19" ht="15">
      <c r="P1388" s="61"/>
      <c r="Q1388" s="15"/>
      <c r="R1388" s="15"/>
      <c r="S1388" s="15"/>
    </row>
    <row r="1389" spans="16:19" ht="15">
      <c r="P1389" s="61"/>
      <c r="Q1389" s="15"/>
      <c r="R1389" s="15"/>
      <c r="S1389" s="15"/>
    </row>
    <row r="1390" spans="16:19" ht="15">
      <c r="P1390" s="61"/>
      <c r="Q1390" s="15"/>
      <c r="R1390" s="15"/>
      <c r="S1390" s="15"/>
    </row>
    <row r="1391" spans="16:19" ht="15">
      <c r="P1391" s="61"/>
      <c r="Q1391" s="15"/>
      <c r="R1391" s="15"/>
      <c r="S1391" s="15"/>
    </row>
    <row r="1392" spans="16:19" ht="15">
      <c r="P1392" s="61"/>
      <c r="Q1392" s="15"/>
      <c r="R1392" s="15"/>
      <c r="S1392" s="15"/>
    </row>
    <row r="1393" spans="16:19" ht="15">
      <c r="P1393" s="61"/>
      <c r="Q1393" s="15"/>
      <c r="R1393" s="15"/>
      <c r="S1393" s="15"/>
    </row>
    <row r="1394" spans="16:19" ht="15">
      <c r="P1394" s="61"/>
      <c r="Q1394" s="15"/>
      <c r="R1394" s="15"/>
      <c r="S1394" s="15"/>
    </row>
    <row r="1395" spans="16:19" ht="15">
      <c r="P1395" s="61"/>
      <c r="Q1395" s="15"/>
      <c r="R1395" s="15"/>
      <c r="S1395" s="15"/>
    </row>
    <row r="1396" spans="16:19" ht="15">
      <c r="P1396" s="61"/>
      <c r="Q1396" s="15"/>
      <c r="R1396" s="15"/>
      <c r="S1396" s="15"/>
    </row>
    <row r="1397" spans="16:19" ht="15">
      <c r="P1397" s="61"/>
      <c r="Q1397" s="15"/>
      <c r="R1397" s="15"/>
      <c r="S1397" s="15"/>
    </row>
    <row r="1398" spans="16:19" ht="15">
      <c r="P1398" s="61"/>
      <c r="Q1398" s="15"/>
      <c r="R1398" s="15"/>
      <c r="S1398" s="15"/>
    </row>
    <row r="1399" spans="16:19" ht="15">
      <c r="P1399" s="61"/>
      <c r="Q1399" s="15"/>
      <c r="R1399" s="15"/>
      <c r="S1399" s="15"/>
    </row>
    <row r="1400" spans="16:19" ht="15">
      <c r="P1400" s="61"/>
      <c r="Q1400" s="15"/>
      <c r="R1400" s="15"/>
      <c r="S1400" s="15"/>
    </row>
    <row r="1401" spans="16:19" ht="15">
      <c r="P1401" s="61"/>
      <c r="Q1401" s="15"/>
      <c r="R1401" s="15"/>
      <c r="S1401" s="15"/>
    </row>
    <row r="1402" spans="16:19" ht="15">
      <c r="P1402" s="61"/>
      <c r="Q1402" s="15"/>
      <c r="R1402" s="15"/>
      <c r="S1402" s="15"/>
    </row>
    <row r="1403" spans="16:19" ht="15">
      <c r="P1403" s="61"/>
      <c r="Q1403" s="15"/>
      <c r="R1403" s="15"/>
      <c r="S1403" s="15"/>
    </row>
    <row r="1404" spans="16:19" ht="15">
      <c r="P1404" s="61"/>
      <c r="Q1404" s="15"/>
      <c r="R1404" s="15"/>
      <c r="S1404" s="15"/>
    </row>
    <row r="1405" spans="16:19" ht="15">
      <c r="P1405" s="61"/>
      <c r="Q1405" s="15"/>
      <c r="R1405" s="15"/>
      <c r="S1405" s="15"/>
    </row>
    <row r="1406" spans="16:19" ht="15">
      <c r="P1406" s="61"/>
      <c r="Q1406" s="15"/>
      <c r="R1406" s="15"/>
      <c r="S1406" s="15"/>
    </row>
    <row r="1407" spans="16:19" ht="15">
      <c r="P1407" s="61"/>
      <c r="Q1407" s="15"/>
      <c r="R1407" s="15"/>
      <c r="S1407" s="15"/>
    </row>
    <row r="1408" spans="16:19" ht="15">
      <c r="P1408" s="61"/>
      <c r="Q1408" s="15"/>
      <c r="R1408" s="15"/>
      <c r="S1408" s="15"/>
    </row>
    <row r="1409" spans="16:19" ht="15">
      <c r="P1409" s="61"/>
      <c r="Q1409" s="15"/>
      <c r="R1409" s="15"/>
      <c r="S1409" s="15"/>
    </row>
    <row r="1410" spans="16:19" ht="15">
      <c r="P1410" s="61"/>
      <c r="Q1410" s="15"/>
      <c r="R1410" s="15"/>
      <c r="S1410" s="15"/>
    </row>
    <row r="1411" spans="16:19" ht="15">
      <c r="P1411" s="1"/>
      <c r="Q1411" s="1"/>
      <c r="R1411" s="1"/>
      <c r="S1411" s="1"/>
    </row>
    <row r="1412" spans="16:19" ht="15">
      <c r="P1412" s="1"/>
      <c r="Q1412" s="1"/>
      <c r="R1412" s="1"/>
      <c r="S1412" s="1"/>
    </row>
    <row r="1413" spans="16:19" ht="15">
      <c r="P1413" s="1"/>
      <c r="Q1413" s="1"/>
      <c r="R1413" s="1"/>
      <c r="S1413" s="1"/>
    </row>
    <row r="1414" spans="16:19" ht="15">
      <c r="P1414" s="1"/>
      <c r="Q1414" s="1"/>
      <c r="R1414" s="1"/>
      <c r="S1414" s="1"/>
    </row>
    <row r="1415" spans="16:19" ht="15">
      <c r="P1415" s="1"/>
      <c r="Q1415" s="1"/>
      <c r="R1415" s="1"/>
      <c r="S1415" s="1"/>
    </row>
    <row r="1416" spans="16:19" ht="15">
      <c r="P1416" s="1"/>
      <c r="Q1416" s="1"/>
      <c r="R1416" s="1"/>
      <c r="S1416" s="1"/>
    </row>
    <row r="1417" spans="16:19" ht="15">
      <c r="P1417" s="1"/>
      <c r="Q1417" s="1"/>
      <c r="R1417" s="1"/>
      <c r="S1417" s="1"/>
    </row>
    <row r="1418" spans="16:19" ht="15">
      <c r="P1418" s="1"/>
      <c r="Q1418" s="1"/>
      <c r="R1418" s="1"/>
      <c r="S1418" s="1"/>
    </row>
    <row r="1419" spans="16:19" ht="15">
      <c r="P1419" s="1"/>
      <c r="Q1419" s="1"/>
      <c r="R1419" s="1"/>
      <c r="S1419" s="1"/>
    </row>
    <row r="1420" spans="16:19" ht="15">
      <c r="P1420" s="1"/>
      <c r="Q1420" s="1"/>
      <c r="R1420" s="1"/>
      <c r="S1420" s="1"/>
    </row>
    <row r="1421" spans="16:19" ht="15">
      <c r="P1421" s="1"/>
      <c r="Q1421" s="1"/>
      <c r="R1421" s="1"/>
      <c r="S1421" s="1"/>
    </row>
    <row r="1422" spans="16:19" ht="15">
      <c r="P1422" s="1"/>
      <c r="Q1422" s="1"/>
      <c r="R1422" s="1"/>
      <c r="S1422" s="1"/>
    </row>
    <row r="1423" spans="16:19" ht="15">
      <c r="P1423" s="1"/>
      <c r="Q1423" s="1"/>
      <c r="R1423" s="1"/>
      <c r="S1423" s="1"/>
    </row>
    <row r="1424" spans="16:19" ht="15">
      <c r="P1424" s="1"/>
      <c r="Q1424" s="1"/>
      <c r="R1424" s="1"/>
      <c r="S1424" s="1"/>
    </row>
    <row r="1425" spans="16:19" ht="15">
      <c r="P1425" s="1"/>
      <c r="Q1425" s="1"/>
      <c r="R1425" s="1"/>
      <c r="S1425" s="1"/>
    </row>
    <row r="1426" spans="16:19" ht="15">
      <c r="P1426" s="1"/>
      <c r="Q1426" s="1"/>
      <c r="R1426" s="1"/>
      <c r="S1426" s="1"/>
    </row>
    <row r="1427" spans="16:19" ht="15">
      <c r="P1427" s="1"/>
      <c r="Q1427" s="1"/>
      <c r="R1427" s="1"/>
      <c r="S1427" s="1"/>
    </row>
    <row r="1428" spans="16:19" ht="15">
      <c r="P1428" s="1"/>
      <c r="Q1428" s="1"/>
      <c r="R1428" s="1"/>
      <c r="S1428" s="1"/>
    </row>
    <row r="1429" spans="16:19" ht="15">
      <c r="P1429" s="1"/>
      <c r="Q1429" s="1"/>
      <c r="R1429" s="1"/>
      <c r="S1429" s="1"/>
    </row>
    <row r="1430" spans="16:19" ht="15">
      <c r="P1430" s="1"/>
      <c r="Q1430" s="1"/>
      <c r="R1430" s="1"/>
      <c r="S1430" s="1"/>
    </row>
    <row r="1431" spans="16:19" ht="15">
      <c r="P1431" s="1"/>
      <c r="Q1431" s="1"/>
      <c r="R1431" s="1"/>
      <c r="S1431" s="1"/>
    </row>
    <row r="1432" spans="16:19" ht="15">
      <c r="P1432" s="1"/>
      <c r="Q1432" s="1"/>
      <c r="R1432" s="1"/>
      <c r="S1432" s="1"/>
    </row>
    <row r="1433" spans="16:19" ht="15">
      <c r="P1433" s="1"/>
      <c r="Q1433" s="1"/>
      <c r="R1433" s="1"/>
      <c r="S1433" s="1"/>
    </row>
    <row r="1434" spans="16:19" ht="15">
      <c r="P1434" s="1"/>
      <c r="Q1434" s="1"/>
      <c r="R1434" s="1"/>
      <c r="S1434" s="1"/>
    </row>
    <row r="1435" spans="16:19" ht="15">
      <c r="P1435" s="1"/>
      <c r="Q1435" s="1"/>
      <c r="R1435" s="1"/>
      <c r="S1435" s="1"/>
    </row>
    <row r="1436" spans="16:19" ht="15">
      <c r="P1436" s="1"/>
      <c r="Q1436" s="1"/>
      <c r="R1436" s="1"/>
      <c r="S1436" s="1"/>
    </row>
    <row r="1437" spans="16:19" ht="15">
      <c r="P1437" s="1"/>
      <c r="Q1437" s="1"/>
      <c r="R1437" s="1"/>
      <c r="S1437" s="1"/>
    </row>
    <row r="1438" spans="16:19" ht="15">
      <c r="P1438" s="1"/>
      <c r="Q1438" s="1"/>
      <c r="R1438" s="1"/>
      <c r="S1438" s="1"/>
    </row>
    <row r="1439" spans="16:19" ht="15">
      <c r="P1439" s="1"/>
      <c r="Q1439" s="1"/>
      <c r="R1439" s="1"/>
      <c r="S1439" s="1"/>
    </row>
    <row r="1440" spans="16:19" ht="15">
      <c r="P1440" s="1"/>
      <c r="Q1440" s="1"/>
      <c r="R1440" s="1"/>
      <c r="S1440" s="1"/>
    </row>
    <row r="1441" spans="16:19" ht="15">
      <c r="P1441" s="1"/>
      <c r="Q1441" s="1"/>
      <c r="R1441" s="1"/>
      <c r="S1441" s="1"/>
    </row>
    <row r="1442" spans="16:19" ht="15">
      <c r="P1442" s="1"/>
      <c r="Q1442" s="1"/>
      <c r="R1442" s="1"/>
      <c r="S1442" s="1"/>
    </row>
    <row r="1443" spans="16:19" ht="15">
      <c r="P1443" s="1"/>
      <c r="Q1443" s="1"/>
      <c r="R1443" s="1"/>
      <c r="S1443" s="1"/>
    </row>
    <row r="1444" spans="16:19" ht="15">
      <c r="P1444" s="1"/>
      <c r="Q1444" s="1"/>
      <c r="R1444" s="1"/>
      <c r="S1444" s="1"/>
    </row>
    <row r="1445" spans="16:19" ht="15">
      <c r="P1445" s="1"/>
      <c r="Q1445" s="1"/>
      <c r="R1445" s="1"/>
      <c r="S1445" s="1"/>
    </row>
    <row r="1446" spans="16:19" ht="15">
      <c r="P1446" s="1"/>
      <c r="Q1446" s="1"/>
      <c r="R1446" s="1"/>
      <c r="S1446" s="1"/>
    </row>
    <row r="1447" spans="16:19" ht="15">
      <c r="P1447" s="1"/>
      <c r="Q1447" s="1"/>
      <c r="R1447" s="1"/>
      <c r="S1447" s="1"/>
    </row>
    <row r="1448" spans="16:19" ht="15">
      <c r="P1448" s="1"/>
      <c r="Q1448" s="1"/>
      <c r="R1448" s="1"/>
      <c r="S1448" s="1"/>
    </row>
    <row r="1449" spans="16:19" ht="15">
      <c r="P1449" s="1"/>
      <c r="Q1449" s="1"/>
      <c r="R1449" s="1"/>
      <c r="S1449" s="1"/>
    </row>
    <row r="1450" spans="16:19" ht="15">
      <c r="P1450" s="1"/>
      <c r="Q1450" s="1"/>
      <c r="R1450" s="1"/>
      <c r="S1450" s="1"/>
    </row>
    <row r="1451" spans="16:19" ht="15">
      <c r="P1451" s="1"/>
      <c r="Q1451" s="1"/>
      <c r="R1451" s="1"/>
      <c r="S1451" s="1"/>
    </row>
    <row r="1452" spans="16:19" ht="15">
      <c r="P1452" s="1"/>
      <c r="Q1452" s="1"/>
      <c r="R1452" s="1"/>
      <c r="S1452" s="1"/>
    </row>
    <row r="1453" spans="16:19" ht="15">
      <c r="P1453" s="1"/>
      <c r="Q1453" s="1"/>
      <c r="R1453" s="1"/>
      <c r="S1453" s="1"/>
    </row>
    <row r="1454" spans="16:19" ht="15">
      <c r="P1454" s="1"/>
      <c r="Q1454" s="1"/>
      <c r="R1454" s="1"/>
      <c r="S1454" s="1"/>
    </row>
    <row r="1455" spans="16:19" ht="15">
      <c r="P1455" s="1"/>
      <c r="Q1455" s="1"/>
      <c r="R1455" s="1"/>
      <c r="S1455" s="1"/>
    </row>
    <row r="1456" spans="16:19" ht="15">
      <c r="P1456" s="1"/>
      <c r="Q1456" s="1"/>
      <c r="R1456" s="1"/>
      <c r="S1456" s="1"/>
    </row>
    <row r="1457" spans="16:19" ht="15">
      <c r="P1457" s="1"/>
      <c r="Q1457" s="1"/>
      <c r="R1457" s="1"/>
      <c r="S1457" s="1"/>
    </row>
    <row r="1458" spans="16:19" ht="15">
      <c r="P1458" s="1"/>
      <c r="Q1458" s="1"/>
      <c r="R1458" s="1"/>
      <c r="S1458" s="1"/>
    </row>
    <row r="1459" spans="16:19" ht="15">
      <c r="P1459" s="1"/>
      <c r="Q1459" s="1"/>
      <c r="R1459" s="1"/>
      <c r="S1459" s="1"/>
    </row>
    <row r="1460" spans="16:19" ht="15">
      <c r="P1460" s="1"/>
      <c r="Q1460" s="1"/>
      <c r="R1460" s="1"/>
      <c r="S1460" s="1"/>
    </row>
    <row r="1461" spans="16:19" ht="15">
      <c r="P1461" s="1"/>
      <c r="Q1461" s="1"/>
      <c r="R1461" s="1"/>
      <c r="S1461" s="1"/>
    </row>
    <row r="1462" spans="16:19" ht="15">
      <c r="P1462" s="1"/>
      <c r="Q1462" s="1"/>
      <c r="R1462" s="1"/>
      <c r="S1462" s="1"/>
    </row>
    <row r="1463" spans="16:19" ht="15">
      <c r="P1463" s="1"/>
      <c r="Q1463" s="1"/>
      <c r="R1463" s="1"/>
      <c r="S1463" s="1"/>
    </row>
    <row r="1464" spans="16:19" ht="15">
      <c r="P1464" s="1"/>
      <c r="Q1464" s="1"/>
      <c r="R1464" s="1"/>
      <c r="S1464" s="1"/>
    </row>
    <row r="1465" spans="16:19" ht="15">
      <c r="P1465" s="1"/>
      <c r="Q1465" s="1"/>
      <c r="R1465" s="1"/>
      <c r="S1465" s="1"/>
    </row>
    <row r="1466" spans="16:19" ht="15">
      <c r="P1466" s="1"/>
      <c r="Q1466" s="1"/>
      <c r="R1466" s="1"/>
      <c r="S1466" s="1"/>
    </row>
    <row r="1467" spans="16:19" ht="15">
      <c r="P1467" s="1"/>
      <c r="Q1467" s="1"/>
      <c r="R1467" s="1"/>
      <c r="S1467" s="1"/>
    </row>
    <row r="1468" spans="16:19" ht="15">
      <c r="P1468" s="1"/>
      <c r="Q1468" s="1"/>
      <c r="R1468" s="1"/>
      <c r="S1468" s="1"/>
    </row>
    <row r="1469" spans="16:19" ht="15">
      <c r="P1469" s="1"/>
      <c r="Q1469" s="1"/>
      <c r="R1469" s="1"/>
      <c r="S1469" s="1"/>
    </row>
    <row r="1470" spans="16:19" ht="15">
      <c r="P1470" s="1"/>
      <c r="Q1470" s="1"/>
      <c r="R1470" s="1"/>
      <c r="S1470" s="1"/>
    </row>
    <row r="1471" spans="16:19" ht="15">
      <c r="P1471" s="1"/>
      <c r="Q1471" s="1"/>
      <c r="R1471" s="1"/>
      <c r="S1471" s="1"/>
    </row>
    <row r="1472" spans="16:19" ht="15">
      <c r="P1472" s="1"/>
      <c r="Q1472" s="1"/>
      <c r="R1472" s="1"/>
      <c r="S1472" s="1"/>
    </row>
    <row r="1473" spans="16:19" ht="15">
      <c r="P1473" s="1"/>
      <c r="Q1473" s="1"/>
      <c r="R1473" s="1"/>
      <c r="S1473" s="1"/>
    </row>
    <row r="1474" spans="16:19" ht="15">
      <c r="P1474" s="1"/>
      <c r="Q1474" s="1"/>
      <c r="R1474" s="1"/>
      <c r="S1474" s="1"/>
    </row>
    <row r="1475" spans="16:19" ht="15">
      <c r="P1475" s="1"/>
      <c r="Q1475" s="1"/>
      <c r="R1475" s="1"/>
      <c r="S1475" s="1"/>
    </row>
    <row r="1476" spans="16:19" ht="15">
      <c r="P1476" s="1"/>
      <c r="Q1476" s="1"/>
      <c r="R1476" s="1"/>
      <c r="S1476" s="1"/>
    </row>
    <row r="1477" spans="16:19" ht="15">
      <c r="P1477" s="1"/>
      <c r="Q1477" s="1"/>
      <c r="R1477" s="1"/>
      <c r="S1477" s="1"/>
    </row>
    <row r="1478" spans="16:19" ht="15">
      <c r="P1478" s="1"/>
      <c r="Q1478" s="1"/>
      <c r="R1478" s="1"/>
      <c r="S1478" s="1"/>
    </row>
    <row r="1479" spans="16:19" ht="15">
      <c r="P1479" s="1"/>
      <c r="Q1479" s="1"/>
      <c r="R1479" s="1"/>
      <c r="S1479" s="1"/>
    </row>
    <row r="1480" spans="16:19" ht="15">
      <c r="P1480" s="1"/>
      <c r="Q1480" s="1"/>
      <c r="R1480" s="1"/>
      <c r="S1480" s="1"/>
    </row>
    <row r="1481" spans="16:19" ht="15">
      <c r="P1481" s="1"/>
      <c r="Q1481" s="1"/>
      <c r="R1481" s="1"/>
      <c r="S1481" s="1"/>
    </row>
    <row r="1482" spans="16:19" ht="15">
      <c r="P1482" s="1"/>
      <c r="Q1482" s="1"/>
      <c r="R1482" s="1"/>
      <c r="S1482" s="1"/>
    </row>
    <row r="1483" spans="16:19" ht="15">
      <c r="P1483" s="1"/>
      <c r="Q1483" s="1"/>
      <c r="R1483" s="1"/>
      <c r="S1483" s="1"/>
    </row>
    <row r="1484" spans="16:19" ht="15">
      <c r="P1484" s="1"/>
      <c r="Q1484" s="1"/>
      <c r="R1484" s="1"/>
      <c r="S1484" s="1"/>
    </row>
    <row r="1485" spans="16:19" ht="15">
      <c r="P1485" s="1"/>
      <c r="Q1485" s="1"/>
      <c r="R1485" s="1"/>
      <c r="S1485" s="1"/>
    </row>
    <row r="1486" spans="16:19" ht="15">
      <c r="P1486" s="1"/>
      <c r="Q1486" s="1"/>
      <c r="R1486" s="1"/>
      <c r="S1486" s="1"/>
    </row>
    <row r="1487" spans="16:19" ht="15">
      <c r="P1487" s="1"/>
      <c r="Q1487" s="1"/>
      <c r="R1487" s="1"/>
      <c r="S1487" s="1"/>
    </row>
    <row r="1488" spans="16:19" ht="15">
      <c r="P1488" s="1"/>
      <c r="Q1488" s="1"/>
      <c r="R1488" s="1"/>
      <c r="S1488" s="1"/>
    </row>
    <row r="1489" spans="16:19" ht="15">
      <c r="P1489" s="1"/>
      <c r="Q1489" s="1"/>
      <c r="R1489" s="1"/>
      <c r="S1489" s="1"/>
    </row>
    <row r="1490" spans="16:19" ht="15">
      <c r="P1490" s="1"/>
      <c r="Q1490" s="1"/>
      <c r="R1490" s="1"/>
      <c r="S1490" s="1"/>
    </row>
    <row r="1491" spans="16:19" ht="15">
      <c r="P1491" s="1"/>
      <c r="Q1491" s="1"/>
      <c r="R1491" s="1"/>
      <c r="S1491" s="1"/>
    </row>
    <row r="1492" spans="16:19" ht="15">
      <c r="P1492" s="1"/>
      <c r="Q1492" s="1"/>
      <c r="R1492" s="1"/>
      <c r="S1492" s="1"/>
    </row>
    <row r="1493" spans="16:19" ht="15">
      <c r="P1493" s="1"/>
      <c r="Q1493" s="1"/>
      <c r="R1493" s="1"/>
      <c r="S1493" s="1"/>
    </row>
    <row r="1494" spans="16:19" ht="15">
      <c r="P1494" s="1"/>
      <c r="Q1494" s="1"/>
      <c r="R1494" s="1"/>
      <c r="S1494" s="1"/>
    </row>
    <row r="1495" spans="16:19" ht="15">
      <c r="P1495" s="1"/>
      <c r="Q1495" s="1"/>
      <c r="R1495" s="1"/>
      <c r="S1495" s="1"/>
    </row>
    <row r="1496" spans="16:19" ht="15">
      <c r="P1496" s="1"/>
      <c r="Q1496" s="1"/>
      <c r="R1496" s="1"/>
      <c r="S1496" s="1"/>
    </row>
    <row r="1497" spans="16:19" ht="15">
      <c r="P1497" s="1"/>
      <c r="Q1497" s="1"/>
      <c r="R1497" s="1"/>
      <c r="S1497" s="1"/>
    </row>
    <row r="1498" spans="16:19" ht="15">
      <c r="P1498" s="1"/>
      <c r="Q1498" s="1"/>
      <c r="R1498" s="1"/>
      <c r="S1498" s="1"/>
    </row>
    <row r="1499" spans="16:19" ht="15">
      <c r="P1499" s="1"/>
      <c r="Q1499" s="1"/>
      <c r="R1499" s="1"/>
      <c r="S1499" s="1"/>
    </row>
    <row r="1500" spans="16:19" ht="15">
      <c r="P1500" s="1"/>
      <c r="Q1500" s="1"/>
      <c r="R1500" s="1"/>
      <c r="S1500" s="1"/>
    </row>
    <row r="1501" spans="16:19" ht="15">
      <c r="P1501" s="1"/>
      <c r="Q1501" s="1"/>
      <c r="R1501" s="1"/>
      <c r="S1501" s="1"/>
    </row>
    <row r="1502" spans="16:19" ht="15">
      <c r="P1502" s="1"/>
      <c r="Q1502" s="1"/>
      <c r="R1502" s="1"/>
      <c r="S1502" s="1"/>
    </row>
    <row r="1503" spans="16:19" ht="15">
      <c r="P1503" s="1"/>
      <c r="Q1503" s="1"/>
      <c r="R1503" s="1"/>
      <c r="S1503" s="1"/>
    </row>
    <row r="1504" spans="16:19" ht="15">
      <c r="P1504" s="1"/>
      <c r="Q1504" s="1"/>
      <c r="R1504" s="1"/>
      <c r="S1504" s="1"/>
    </row>
    <row r="1505" spans="16:19" ht="15">
      <c r="P1505" s="1"/>
      <c r="Q1505" s="1"/>
      <c r="R1505" s="1"/>
      <c r="S1505" s="1"/>
    </row>
    <row r="1506" spans="16:19" ht="15">
      <c r="P1506" s="1"/>
      <c r="Q1506" s="1"/>
      <c r="R1506" s="1"/>
      <c r="S1506" s="1"/>
    </row>
    <row r="1507" spans="16:19" ht="15">
      <c r="P1507" s="1"/>
      <c r="Q1507" s="1"/>
      <c r="R1507" s="1"/>
      <c r="S1507" s="1"/>
    </row>
    <row r="1508" spans="16:19" ht="15">
      <c r="P1508" s="1"/>
      <c r="Q1508" s="1"/>
      <c r="R1508" s="1"/>
      <c r="S1508" s="1"/>
    </row>
    <row r="1509" spans="16:19" ht="15">
      <c r="P1509" s="1"/>
      <c r="Q1509" s="1"/>
      <c r="R1509" s="1"/>
      <c r="S1509" s="1"/>
    </row>
    <row r="1510" spans="16:19" ht="15">
      <c r="P1510" s="1"/>
      <c r="Q1510" s="1"/>
      <c r="R1510" s="1"/>
      <c r="S1510" s="1"/>
    </row>
    <row r="1511" spans="16:19" ht="15">
      <c r="P1511" s="1"/>
      <c r="Q1511" s="1"/>
      <c r="R1511" s="1"/>
      <c r="S1511" s="1"/>
    </row>
    <row r="1512" spans="16:19" ht="15">
      <c r="P1512" s="1"/>
      <c r="Q1512" s="1"/>
      <c r="R1512" s="1"/>
      <c r="S1512" s="1"/>
    </row>
    <row r="1513" spans="16:19" ht="15">
      <c r="P1513" s="1"/>
      <c r="Q1513" s="1"/>
      <c r="R1513" s="1"/>
      <c r="S1513" s="1"/>
    </row>
    <row r="1514" spans="16:19" ht="15">
      <c r="P1514" s="1"/>
      <c r="Q1514" s="1"/>
      <c r="R1514" s="1"/>
      <c r="S1514" s="1"/>
    </row>
    <row r="1515" spans="16:19" ht="15">
      <c r="P1515" s="1"/>
      <c r="Q1515" s="1"/>
      <c r="R1515" s="1"/>
      <c r="S1515" s="1"/>
    </row>
    <row r="1516" spans="16:19" ht="15">
      <c r="P1516" s="1"/>
      <c r="Q1516" s="1"/>
      <c r="R1516" s="1"/>
      <c r="S1516" s="1"/>
    </row>
    <row r="1517" spans="16:19" ht="15">
      <c r="P1517" s="1"/>
      <c r="Q1517" s="1"/>
      <c r="R1517" s="1"/>
      <c r="S1517" s="1"/>
    </row>
    <row r="1518" spans="16:19" ht="15">
      <c r="P1518" s="1"/>
      <c r="Q1518" s="1"/>
      <c r="R1518" s="1"/>
      <c r="S1518" s="1"/>
    </row>
    <row r="1519" spans="16:19" ht="15">
      <c r="P1519" s="1"/>
      <c r="Q1519" s="1"/>
      <c r="R1519" s="1"/>
      <c r="S1519" s="1"/>
    </row>
    <row r="1520" spans="16:19" ht="15">
      <c r="P1520" s="1"/>
      <c r="Q1520" s="1"/>
      <c r="R1520" s="1"/>
      <c r="S1520" s="1"/>
    </row>
    <row r="1521" spans="16:19" ht="15">
      <c r="P1521" s="1"/>
      <c r="Q1521" s="1"/>
      <c r="R1521" s="1"/>
      <c r="S1521" s="1"/>
    </row>
    <row r="1522" spans="16:19" ht="15">
      <c r="P1522" s="1"/>
      <c r="Q1522" s="1"/>
      <c r="R1522" s="1"/>
      <c r="S1522" s="1"/>
    </row>
    <row r="1523" spans="16:19" ht="15">
      <c r="P1523" s="1"/>
      <c r="Q1523" s="1"/>
      <c r="R1523" s="1"/>
      <c r="S1523" s="1"/>
    </row>
    <row r="1524" spans="16:19" ht="15">
      <c r="P1524" s="1"/>
      <c r="Q1524" s="1"/>
      <c r="R1524" s="1"/>
      <c r="S1524" s="1"/>
    </row>
    <row r="1525" spans="16:19" ht="15">
      <c r="P1525" s="1"/>
      <c r="Q1525" s="1"/>
      <c r="R1525" s="1"/>
      <c r="S1525" s="1"/>
    </row>
    <row r="1526" spans="16:19" ht="15">
      <c r="P1526" s="1"/>
      <c r="Q1526" s="1"/>
      <c r="R1526" s="1"/>
      <c r="S1526" s="1"/>
    </row>
    <row r="1527" spans="16:19" ht="15">
      <c r="P1527" s="1"/>
      <c r="Q1527" s="1"/>
      <c r="R1527" s="1"/>
      <c r="S1527" s="1"/>
    </row>
    <row r="1528" spans="16:19" ht="15">
      <c r="P1528" s="1"/>
      <c r="Q1528" s="1"/>
      <c r="R1528" s="1"/>
      <c r="S1528" s="1"/>
    </row>
    <row r="1529" spans="16:19" ht="15">
      <c r="P1529" s="1"/>
      <c r="Q1529" s="1"/>
      <c r="R1529" s="1"/>
      <c r="S1529" s="1"/>
    </row>
    <row r="1530" spans="16:19" ht="15">
      <c r="P1530" s="1"/>
      <c r="Q1530" s="1"/>
      <c r="R1530" s="1"/>
      <c r="S1530" s="1"/>
    </row>
    <row r="1531" spans="16:19" ht="15">
      <c r="P1531" s="1"/>
      <c r="Q1531" s="1"/>
      <c r="R1531" s="1"/>
      <c r="S1531" s="1"/>
    </row>
    <row r="1532" spans="16:19" ht="15">
      <c r="P1532" s="1"/>
      <c r="Q1532" s="1"/>
      <c r="R1532" s="1"/>
      <c r="S1532" s="1"/>
    </row>
    <row r="1533" spans="16:19" ht="15">
      <c r="P1533" s="1"/>
      <c r="Q1533" s="1"/>
      <c r="R1533" s="1"/>
      <c r="S1533" s="1"/>
    </row>
    <row r="1534" spans="16:19" ht="15">
      <c r="P1534" s="1"/>
      <c r="Q1534" s="1"/>
      <c r="R1534" s="1"/>
      <c r="S1534" s="1"/>
    </row>
    <row r="1535" spans="16:19" ht="15">
      <c r="P1535" s="1"/>
      <c r="Q1535" s="1"/>
      <c r="R1535" s="1"/>
      <c r="S1535" s="1"/>
    </row>
    <row r="1536" spans="16:19" ht="15">
      <c r="P1536" s="1"/>
      <c r="Q1536" s="1"/>
      <c r="R1536" s="1"/>
      <c r="S1536" s="1"/>
    </row>
    <row r="1537" spans="16:19" ht="15">
      <c r="P1537" s="1"/>
      <c r="Q1537" s="1"/>
      <c r="R1537" s="1"/>
      <c r="S1537" s="1"/>
    </row>
    <row r="1538" spans="16:19" ht="15">
      <c r="P1538" s="1"/>
      <c r="Q1538" s="1"/>
      <c r="R1538" s="1"/>
      <c r="S1538" s="1"/>
    </row>
    <row r="1539" spans="16:19" ht="15">
      <c r="P1539" s="1"/>
      <c r="Q1539" s="1"/>
      <c r="R1539" s="1"/>
      <c r="S1539" s="1"/>
    </row>
    <row r="1540" spans="16:19" ht="15">
      <c r="P1540" s="1"/>
      <c r="Q1540" s="1"/>
      <c r="R1540" s="1"/>
      <c r="S1540" s="1"/>
    </row>
    <row r="1541" spans="16:19" ht="15">
      <c r="P1541" s="1"/>
      <c r="Q1541" s="1"/>
      <c r="R1541" s="1"/>
      <c r="S1541" s="1"/>
    </row>
    <row r="1542" spans="16:19" ht="15">
      <c r="P1542" s="1"/>
      <c r="Q1542" s="1"/>
      <c r="R1542" s="1"/>
      <c r="S1542" s="1"/>
    </row>
    <row r="1543" spans="16:19" ht="15">
      <c r="P1543" s="1"/>
      <c r="Q1543" s="1"/>
      <c r="R1543" s="1"/>
      <c r="S1543" s="1"/>
    </row>
    <row r="1544" spans="16:19" ht="15">
      <c r="P1544" s="1"/>
      <c r="Q1544" s="1"/>
      <c r="R1544" s="1"/>
      <c r="S1544" s="1"/>
    </row>
    <row r="1545" spans="16:19" ht="15">
      <c r="P1545" s="1"/>
      <c r="Q1545" s="1"/>
      <c r="R1545" s="1"/>
      <c r="S1545" s="1"/>
    </row>
    <row r="1546" spans="16:19" ht="15">
      <c r="P1546" s="1"/>
      <c r="Q1546" s="1"/>
      <c r="R1546" s="1"/>
      <c r="S1546" s="1"/>
    </row>
    <row r="1547" spans="16:19" ht="15">
      <c r="P1547" s="1"/>
      <c r="Q1547" s="1"/>
      <c r="R1547" s="1"/>
      <c r="S1547" s="1"/>
    </row>
    <row r="1548" spans="16:19" ht="15">
      <c r="P1548" s="1"/>
      <c r="Q1548" s="1"/>
      <c r="R1548" s="1"/>
      <c r="S1548" s="1"/>
    </row>
    <row r="1549" spans="16:19" ht="15">
      <c r="P1549" s="1"/>
      <c r="Q1549" s="1"/>
      <c r="R1549" s="1"/>
      <c r="S1549" s="1"/>
    </row>
    <row r="1550" spans="16:19" ht="15">
      <c r="P1550" s="1"/>
      <c r="Q1550" s="1"/>
      <c r="R1550" s="1"/>
      <c r="S1550" s="1"/>
    </row>
    <row r="1551" spans="16:19" ht="15">
      <c r="P1551" s="1"/>
      <c r="Q1551" s="1"/>
      <c r="R1551" s="1"/>
      <c r="S1551" s="1"/>
    </row>
    <row r="1552" spans="16:19" ht="15">
      <c r="P1552" s="1"/>
      <c r="Q1552" s="1"/>
      <c r="R1552" s="1"/>
      <c r="S1552" s="1"/>
    </row>
    <row r="1553" spans="16:19" ht="15">
      <c r="P1553" s="1"/>
      <c r="Q1553" s="1"/>
      <c r="R1553" s="1"/>
      <c r="S1553" s="1"/>
    </row>
    <row r="1554" spans="16:19" ht="15">
      <c r="P1554" s="1"/>
      <c r="Q1554" s="1"/>
      <c r="R1554" s="1"/>
      <c r="S1554" s="1"/>
    </row>
    <row r="1555" spans="16:19" ht="15">
      <c r="P1555" s="1"/>
      <c r="Q1555" s="1"/>
      <c r="R1555" s="1"/>
      <c r="S1555" s="1"/>
    </row>
    <row r="1556" spans="16:19" ht="15">
      <c r="P1556" s="1"/>
      <c r="Q1556" s="1"/>
      <c r="R1556" s="1"/>
      <c r="S1556" s="1"/>
    </row>
    <row r="1557" spans="16:19" ht="15">
      <c r="P1557" s="1"/>
      <c r="Q1557" s="1"/>
      <c r="R1557" s="1"/>
      <c r="S1557" s="1"/>
    </row>
    <row r="1558" spans="16:19" ht="15">
      <c r="P1558" s="1"/>
      <c r="Q1558" s="1"/>
      <c r="R1558" s="1"/>
      <c r="S1558" s="1"/>
    </row>
    <row r="1559" spans="16:19" ht="15">
      <c r="P1559" s="1"/>
      <c r="Q1559" s="1"/>
      <c r="R1559" s="1"/>
      <c r="S1559" s="1"/>
    </row>
    <row r="1560" spans="16:19" ht="15">
      <c r="P1560" s="1"/>
      <c r="Q1560" s="1"/>
      <c r="R1560" s="1"/>
      <c r="S1560" s="1"/>
    </row>
    <row r="1561" spans="16:19" ht="15">
      <c r="P1561" s="1"/>
      <c r="Q1561" s="1"/>
      <c r="R1561" s="1"/>
      <c r="S1561" s="1"/>
    </row>
    <row r="1562" spans="16:19" ht="15">
      <c r="P1562" s="1"/>
      <c r="Q1562" s="1"/>
      <c r="R1562" s="1"/>
      <c r="S1562" s="1"/>
    </row>
    <row r="1563" spans="16:19" ht="15">
      <c r="P1563" s="1"/>
      <c r="Q1563" s="1"/>
      <c r="R1563" s="1"/>
      <c r="S1563" s="1"/>
    </row>
    <row r="1564" spans="16:19" ht="15">
      <c r="P1564" s="1"/>
      <c r="Q1564" s="1"/>
      <c r="R1564" s="1"/>
      <c r="S1564" s="1"/>
    </row>
    <row r="1565" spans="16:19" ht="15">
      <c r="P1565" s="1"/>
      <c r="Q1565" s="1"/>
      <c r="R1565" s="1"/>
      <c r="S1565" s="1"/>
    </row>
    <row r="1566" spans="16:19" ht="15">
      <c r="P1566" s="1"/>
      <c r="Q1566" s="1"/>
      <c r="R1566" s="1"/>
      <c r="S1566" s="1"/>
    </row>
    <row r="1567" spans="16:19" ht="15">
      <c r="P1567" s="1"/>
      <c r="Q1567" s="1"/>
      <c r="R1567" s="1"/>
      <c r="S1567" s="1"/>
    </row>
    <row r="1568" spans="16:19" ht="15">
      <c r="P1568" s="1"/>
      <c r="Q1568" s="1"/>
      <c r="R1568" s="1"/>
      <c r="S1568" s="1"/>
    </row>
    <row r="1569" spans="16:19" ht="15">
      <c r="P1569" s="1"/>
      <c r="Q1569" s="1"/>
      <c r="R1569" s="1"/>
      <c r="S1569" s="1"/>
    </row>
    <row r="1570" spans="16:19" ht="15">
      <c r="P1570" s="1"/>
      <c r="Q1570" s="1"/>
      <c r="R1570" s="1"/>
      <c r="S1570" s="1"/>
    </row>
    <row r="1571" spans="16:19" ht="15">
      <c r="P1571" s="1"/>
      <c r="Q1571" s="1"/>
      <c r="R1571" s="1"/>
      <c r="S1571" s="1"/>
    </row>
    <row r="1572" spans="16:19" ht="15">
      <c r="P1572" s="1"/>
      <c r="Q1572" s="1"/>
      <c r="R1572" s="1"/>
      <c r="S1572" s="1"/>
    </row>
    <row r="1573" spans="16:19" ht="15">
      <c r="P1573" s="1"/>
      <c r="Q1573" s="1"/>
      <c r="R1573" s="1"/>
      <c r="S1573" s="1"/>
    </row>
    <row r="1574" spans="16:19" ht="15">
      <c r="P1574" s="1"/>
      <c r="Q1574" s="1"/>
      <c r="R1574" s="1"/>
      <c r="S1574" s="1"/>
    </row>
    <row r="1575" spans="16:19" ht="15">
      <c r="P1575" s="1"/>
      <c r="Q1575" s="1"/>
      <c r="R1575" s="1"/>
      <c r="S1575" s="1"/>
    </row>
    <row r="1576" spans="16:19" ht="15">
      <c r="P1576" s="1"/>
      <c r="Q1576" s="1"/>
      <c r="R1576" s="1"/>
      <c r="S1576" s="1"/>
    </row>
    <row r="1577" spans="16:19" ht="15">
      <c r="P1577" s="1"/>
      <c r="Q1577" s="1"/>
      <c r="R1577" s="1"/>
      <c r="S1577" s="1"/>
    </row>
    <row r="1578" spans="16:19" ht="15">
      <c r="P1578" s="1"/>
      <c r="Q1578" s="1"/>
      <c r="R1578" s="1"/>
      <c r="S1578" s="1"/>
    </row>
    <row r="1579" spans="16:19" ht="15">
      <c r="P1579" s="1"/>
      <c r="Q1579" s="1"/>
      <c r="R1579" s="1"/>
      <c r="S1579" s="1"/>
    </row>
    <row r="1580" spans="16:19" ht="15">
      <c r="P1580" s="1"/>
      <c r="Q1580" s="1"/>
      <c r="R1580" s="1"/>
      <c r="S1580" s="1"/>
    </row>
    <row r="1581" spans="16:19" ht="15">
      <c r="P1581" s="1"/>
      <c r="Q1581" s="1"/>
      <c r="R1581" s="1"/>
      <c r="S1581" s="1"/>
    </row>
    <row r="1582" spans="16:19" ht="15">
      <c r="P1582" s="1"/>
      <c r="Q1582" s="1"/>
      <c r="R1582" s="1"/>
      <c r="S1582" s="1"/>
    </row>
    <row r="1583" spans="16:19" ht="15">
      <c r="P1583" s="1"/>
      <c r="Q1583" s="1"/>
      <c r="R1583" s="1"/>
      <c r="S1583" s="1"/>
    </row>
    <row r="1584" spans="16:19" ht="15">
      <c r="P1584" s="1"/>
      <c r="Q1584" s="1"/>
      <c r="R1584" s="1"/>
      <c r="S1584" s="1"/>
    </row>
    <row r="1585" spans="16:19" ht="15">
      <c r="P1585" s="1"/>
      <c r="Q1585" s="1"/>
      <c r="R1585" s="1"/>
      <c r="S1585" s="1"/>
    </row>
    <row r="1586" spans="16:19" ht="15">
      <c r="P1586" s="1"/>
      <c r="Q1586" s="1"/>
      <c r="R1586" s="1"/>
      <c r="S1586" s="1"/>
    </row>
    <row r="1587" spans="16:19" ht="15">
      <c r="P1587" s="1"/>
      <c r="Q1587" s="1"/>
      <c r="R1587" s="1"/>
      <c r="S1587" s="1"/>
    </row>
    <row r="1588" spans="16:19" ht="15">
      <c r="P1588" s="1"/>
      <c r="Q1588" s="1"/>
      <c r="R1588" s="1"/>
      <c r="S1588" s="1"/>
    </row>
    <row r="1589" spans="16:19" ht="15">
      <c r="P1589" s="1"/>
      <c r="Q1589" s="1"/>
      <c r="R1589" s="1"/>
      <c r="S1589" s="1"/>
    </row>
    <row r="1590" spans="16:19" ht="15">
      <c r="P1590" s="1"/>
      <c r="Q1590" s="1"/>
      <c r="R1590" s="1"/>
      <c r="S1590" s="1"/>
    </row>
    <row r="1591" spans="16:19" ht="15">
      <c r="P1591" s="1"/>
      <c r="Q1591" s="1"/>
      <c r="R1591" s="1"/>
      <c r="S1591" s="1"/>
    </row>
    <row r="1592" spans="16:19" ht="15">
      <c r="P1592" s="1"/>
      <c r="Q1592" s="1"/>
      <c r="R1592" s="1"/>
      <c r="S1592" s="1"/>
    </row>
    <row r="1593" spans="16:19" ht="15">
      <c r="P1593" s="1"/>
      <c r="Q1593" s="1"/>
      <c r="R1593" s="1"/>
      <c r="S1593" s="1"/>
    </row>
    <row r="1594" spans="16:19" ht="15">
      <c r="P1594" s="1"/>
      <c r="Q1594" s="1"/>
      <c r="R1594" s="1"/>
      <c r="S1594" s="1"/>
    </row>
    <row r="1595" spans="16:19" ht="15">
      <c r="P1595" s="1"/>
      <c r="Q1595" s="1"/>
      <c r="R1595" s="1"/>
      <c r="S1595" s="1"/>
    </row>
    <row r="1596" spans="16:19" ht="15">
      <c r="P1596" s="1"/>
      <c r="Q1596" s="1"/>
      <c r="R1596" s="1"/>
      <c r="S1596" s="1"/>
    </row>
    <row r="1597" spans="16:19" ht="15">
      <c r="P1597" s="1"/>
      <c r="Q1597" s="1"/>
      <c r="R1597" s="1"/>
      <c r="S1597" s="1"/>
    </row>
    <row r="1598" spans="16:19" ht="15">
      <c r="P1598" s="1"/>
      <c r="Q1598" s="1"/>
      <c r="R1598" s="1"/>
      <c r="S1598" s="1"/>
    </row>
    <row r="1599" spans="16:19" ht="15">
      <c r="P1599" s="1"/>
      <c r="Q1599" s="1"/>
      <c r="R1599" s="1"/>
      <c r="S1599" s="1"/>
    </row>
    <row r="1600" spans="16:19" ht="15">
      <c r="P1600" s="1"/>
      <c r="Q1600" s="1"/>
      <c r="R1600" s="1"/>
      <c r="S1600" s="1"/>
    </row>
    <row r="1601" spans="16:19" ht="15">
      <c r="P1601" s="1"/>
      <c r="Q1601" s="1"/>
      <c r="R1601" s="1"/>
      <c r="S1601" s="1"/>
    </row>
    <row r="1602" spans="16:19" ht="15">
      <c r="P1602" s="1"/>
      <c r="Q1602" s="1"/>
      <c r="R1602" s="1"/>
      <c r="S1602" s="1"/>
    </row>
    <row r="1603" spans="16:19" ht="15">
      <c r="P1603" s="1"/>
      <c r="Q1603" s="1"/>
      <c r="R1603" s="1"/>
      <c r="S1603" s="1"/>
    </row>
    <row r="1604" spans="16:19" ht="15">
      <c r="P1604" s="1"/>
      <c r="Q1604" s="1"/>
      <c r="R1604" s="1"/>
      <c r="S1604" s="1"/>
    </row>
    <row r="1605" spans="16:19" ht="15">
      <c r="P1605" s="1"/>
      <c r="Q1605" s="1"/>
      <c r="R1605" s="1"/>
      <c r="S1605" s="1"/>
    </row>
    <row r="1606" spans="16:19" ht="15">
      <c r="P1606" s="1"/>
      <c r="Q1606" s="1"/>
      <c r="R1606" s="1"/>
      <c r="S1606" s="1"/>
    </row>
    <row r="1607" spans="16:19" ht="15">
      <c r="P1607" s="1"/>
      <c r="Q1607" s="1"/>
      <c r="R1607" s="1"/>
      <c r="S1607" s="1"/>
    </row>
    <row r="1608" spans="16:19" ht="15">
      <c r="P1608" s="1"/>
      <c r="Q1608" s="1"/>
      <c r="R1608" s="1"/>
      <c r="S1608" s="1"/>
    </row>
    <row r="1609" spans="16:19" ht="15">
      <c r="P1609" s="1"/>
      <c r="Q1609" s="1"/>
      <c r="R1609" s="1"/>
      <c r="S1609" s="1"/>
    </row>
    <row r="1610" spans="16:19" ht="15">
      <c r="P1610" s="1"/>
      <c r="Q1610" s="1"/>
      <c r="R1610" s="1"/>
      <c r="S1610" s="1"/>
    </row>
    <row r="1611" spans="16:19" ht="15">
      <c r="P1611" s="1"/>
      <c r="Q1611" s="1"/>
      <c r="R1611" s="1"/>
      <c r="S1611" s="1"/>
    </row>
    <row r="1612" spans="16:19" ht="15">
      <c r="P1612" s="1"/>
      <c r="Q1612" s="1"/>
      <c r="R1612" s="1"/>
      <c r="S1612" s="1"/>
    </row>
    <row r="1613" spans="16:19" ht="15">
      <c r="P1613" s="1"/>
      <c r="Q1613" s="1"/>
      <c r="R1613" s="1"/>
      <c r="S1613" s="1"/>
    </row>
    <row r="1614" spans="16:19" ht="15">
      <c r="P1614" s="1"/>
      <c r="Q1614" s="1"/>
      <c r="R1614" s="1"/>
      <c r="S1614" s="1"/>
    </row>
    <row r="1615" spans="16:19" ht="15">
      <c r="P1615" s="1"/>
      <c r="Q1615" s="1"/>
      <c r="R1615" s="1"/>
      <c r="S1615" s="1"/>
    </row>
    <row r="1616" spans="16:19" ht="15">
      <c r="P1616" s="1"/>
      <c r="Q1616" s="1"/>
      <c r="R1616" s="1"/>
      <c r="S1616" s="1"/>
    </row>
    <row r="1617" spans="16:19" ht="15">
      <c r="P1617" s="1"/>
      <c r="Q1617" s="1"/>
      <c r="R1617" s="1"/>
      <c r="S1617" s="1"/>
    </row>
    <row r="1618" spans="16:19" ht="15">
      <c r="P1618" s="1"/>
      <c r="Q1618" s="1"/>
      <c r="R1618" s="1"/>
      <c r="S1618" s="1"/>
    </row>
    <row r="1619" spans="16:19" ht="15">
      <c r="P1619" s="1"/>
      <c r="Q1619" s="1"/>
      <c r="R1619" s="1"/>
      <c r="S1619" s="1"/>
    </row>
    <row r="1620" spans="16:19" ht="15">
      <c r="P1620" s="1"/>
      <c r="Q1620" s="1"/>
      <c r="R1620" s="1"/>
      <c r="S1620" s="1"/>
    </row>
    <row r="1621" spans="16:19" ht="15">
      <c r="P1621" s="1"/>
      <c r="Q1621" s="1"/>
      <c r="R1621" s="1"/>
      <c r="S1621" s="1"/>
    </row>
    <row r="1622" spans="16:19" ht="15">
      <c r="P1622" s="1"/>
      <c r="Q1622" s="1"/>
      <c r="R1622" s="1"/>
      <c r="S1622" s="1"/>
    </row>
    <row r="1623" spans="16:19" ht="15">
      <c r="P1623" s="1"/>
      <c r="Q1623" s="1"/>
      <c r="R1623" s="1"/>
      <c r="S1623" s="1"/>
    </row>
    <row r="1624" spans="16:19" ht="15">
      <c r="P1624" s="1"/>
      <c r="Q1624" s="1"/>
      <c r="R1624" s="1"/>
      <c r="S1624" s="1"/>
    </row>
    <row r="1625" spans="16:19" ht="15">
      <c r="P1625" s="1"/>
      <c r="Q1625" s="1"/>
      <c r="R1625" s="1"/>
      <c r="S1625" s="1"/>
    </row>
    <row r="1626" spans="16:19" ht="15">
      <c r="P1626" s="1"/>
      <c r="Q1626" s="1"/>
      <c r="R1626" s="1"/>
      <c r="S1626" s="1"/>
    </row>
    <row r="1627" spans="16:19" ht="15">
      <c r="P1627" s="1"/>
      <c r="Q1627" s="1"/>
      <c r="R1627" s="1"/>
      <c r="S1627" s="1"/>
    </row>
    <row r="1628" spans="9:19" ht="15">
      <c r="I1628" s="1"/>
      <c r="P1628" s="1"/>
      <c r="Q1628" s="1"/>
      <c r="R1628" s="1"/>
      <c r="S1628" s="1"/>
    </row>
    <row r="1629" spans="9:19" ht="15">
      <c r="I1629" s="1"/>
      <c r="P1629" s="1"/>
      <c r="Q1629" s="1"/>
      <c r="R1629" s="1"/>
      <c r="S1629" s="1"/>
    </row>
    <row r="1630" spans="9:19" ht="15">
      <c r="I1630" s="1"/>
      <c r="P1630" s="1"/>
      <c r="Q1630" s="1"/>
      <c r="R1630" s="1"/>
      <c r="S1630" s="1"/>
    </row>
    <row r="1631" spans="9:19" ht="15">
      <c r="I1631" s="1"/>
      <c r="P1631" s="1"/>
      <c r="Q1631" s="1"/>
      <c r="R1631" s="1"/>
      <c r="S1631" s="1"/>
    </row>
    <row r="1632" spans="9:19" ht="15">
      <c r="I1632" s="1"/>
      <c r="P1632" s="1"/>
      <c r="Q1632" s="1"/>
      <c r="R1632" s="1"/>
      <c r="S1632" s="1"/>
    </row>
    <row r="1633" spans="9:19" ht="15">
      <c r="I1633" s="1"/>
      <c r="P1633" s="1"/>
      <c r="Q1633" s="1"/>
      <c r="R1633" s="1"/>
      <c r="S1633" s="1"/>
    </row>
    <row r="1634" spans="9:19" ht="15">
      <c r="I1634" s="1"/>
      <c r="P1634" s="1"/>
      <c r="Q1634" s="1"/>
      <c r="R1634" s="1"/>
      <c r="S1634" s="1"/>
    </row>
    <row r="1635" spans="9:19" ht="15">
      <c r="I1635" s="1"/>
      <c r="P1635" s="1"/>
      <c r="Q1635" s="1"/>
      <c r="R1635" s="1"/>
      <c r="S1635" s="1"/>
    </row>
    <row r="1636" spans="9:19" ht="15">
      <c r="I1636" s="1"/>
      <c r="P1636" s="1"/>
      <c r="Q1636" s="1"/>
      <c r="R1636" s="1"/>
      <c r="S1636" s="1"/>
    </row>
    <row r="1637" spans="9:19" ht="15">
      <c r="I1637" s="1"/>
      <c r="P1637" s="1"/>
      <c r="Q1637" s="1"/>
      <c r="R1637" s="1"/>
      <c r="S1637" s="1"/>
    </row>
    <row r="1638" spans="9:19" ht="15">
      <c r="I1638" s="1"/>
      <c r="P1638" s="1"/>
      <c r="Q1638" s="1"/>
      <c r="R1638" s="1"/>
      <c r="S1638" s="1"/>
    </row>
    <row r="1639" spans="9:19" ht="15">
      <c r="I1639" s="1"/>
      <c r="P1639" s="1"/>
      <c r="Q1639" s="1"/>
      <c r="R1639" s="1"/>
      <c r="S1639" s="1"/>
    </row>
    <row r="1640" spans="9:19" ht="15">
      <c r="I1640" s="1"/>
      <c r="P1640" s="1"/>
      <c r="Q1640" s="1"/>
      <c r="R1640" s="1"/>
      <c r="S1640" s="1"/>
    </row>
    <row r="1641" spans="9:19" ht="15">
      <c r="I1641" s="1"/>
      <c r="P1641" s="1"/>
      <c r="Q1641" s="1"/>
      <c r="R1641" s="1"/>
      <c r="S1641" s="1"/>
    </row>
    <row r="1642" spans="9:19" ht="15">
      <c r="I1642" s="1"/>
      <c r="P1642" s="1"/>
      <c r="Q1642" s="1"/>
      <c r="R1642" s="1"/>
      <c r="S1642" s="1"/>
    </row>
    <row r="1643" spans="9:19" ht="15">
      <c r="I1643" s="1"/>
      <c r="P1643" s="1"/>
      <c r="Q1643" s="1"/>
      <c r="R1643" s="1"/>
      <c r="S1643" s="1"/>
    </row>
    <row r="1644" spans="9:19" ht="15">
      <c r="I1644" s="1"/>
      <c r="P1644" s="1"/>
      <c r="Q1644" s="1"/>
      <c r="R1644" s="1"/>
      <c r="S1644" s="1"/>
    </row>
    <row r="1645" spans="9:19" ht="15">
      <c r="I1645" s="1"/>
      <c r="P1645" s="1"/>
      <c r="Q1645" s="1"/>
      <c r="R1645" s="1"/>
      <c r="S1645" s="1"/>
    </row>
    <row r="1646" spans="9:19" ht="15">
      <c r="I1646" s="1"/>
      <c r="P1646" s="1"/>
      <c r="Q1646" s="1"/>
      <c r="R1646" s="1"/>
      <c r="S1646" s="1"/>
    </row>
    <row r="1647" spans="9:19" ht="15">
      <c r="I1647" s="1"/>
      <c r="P1647" s="1"/>
      <c r="Q1647" s="1"/>
      <c r="R1647" s="1"/>
      <c r="S1647" s="1"/>
    </row>
    <row r="1648" spans="9:19" ht="15">
      <c r="I1648" s="1"/>
      <c r="P1648" s="1"/>
      <c r="Q1648" s="1"/>
      <c r="R1648" s="1"/>
      <c r="S1648" s="1"/>
    </row>
    <row r="1649" spans="9:19" ht="15">
      <c r="I1649" s="1"/>
      <c r="P1649" s="1"/>
      <c r="Q1649" s="1"/>
      <c r="R1649" s="1"/>
      <c r="S1649" s="1"/>
    </row>
    <row r="1650" spans="9:19" ht="15">
      <c r="I1650" s="1"/>
      <c r="P1650" s="1"/>
      <c r="Q1650" s="1"/>
      <c r="R1650" s="1"/>
      <c r="S1650" s="1"/>
    </row>
    <row r="1651" spans="9:19" ht="15">
      <c r="I1651" s="1"/>
      <c r="P1651" s="1"/>
      <c r="Q1651" s="1"/>
      <c r="R1651" s="1"/>
      <c r="S1651" s="1"/>
    </row>
    <row r="1652" spans="9:19" ht="15">
      <c r="I1652" s="1"/>
      <c r="P1652" s="1"/>
      <c r="Q1652" s="1"/>
      <c r="R1652" s="1"/>
      <c r="S1652" s="1"/>
    </row>
    <row r="1653" spans="9:19" ht="15">
      <c r="I1653" s="1"/>
      <c r="P1653" s="1"/>
      <c r="Q1653" s="1"/>
      <c r="R1653" s="1"/>
      <c r="S1653" s="1"/>
    </row>
    <row r="1654" spans="9:19" ht="15">
      <c r="I1654" s="1"/>
      <c r="P1654" s="1"/>
      <c r="Q1654" s="1"/>
      <c r="R1654" s="1"/>
      <c r="S1654" s="1"/>
    </row>
    <row r="1655" spans="9:19" ht="15">
      <c r="I1655" s="1"/>
      <c r="P1655" s="1"/>
      <c r="Q1655" s="1"/>
      <c r="R1655" s="1"/>
      <c r="S1655" s="1"/>
    </row>
    <row r="1656" spans="9:19" ht="15">
      <c r="I1656" s="1"/>
      <c r="P1656" s="1"/>
      <c r="Q1656" s="1"/>
      <c r="R1656" s="1"/>
      <c r="S1656" s="1"/>
    </row>
    <row r="1657" spans="9:19" ht="15">
      <c r="I1657" s="1"/>
      <c r="P1657" s="1"/>
      <c r="Q1657" s="1"/>
      <c r="R1657" s="1"/>
      <c r="S1657" s="1"/>
    </row>
    <row r="1658" spans="9:19" ht="15">
      <c r="I1658" s="1"/>
      <c r="P1658" s="1"/>
      <c r="Q1658" s="1"/>
      <c r="R1658" s="1"/>
      <c r="S1658" s="1"/>
    </row>
    <row r="1659" spans="9:19" ht="15">
      <c r="I1659" s="1"/>
      <c r="P1659" s="1"/>
      <c r="Q1659" s="1"/>
      <c r="R1659" s="1"/>
      <c r="S1659" s="1"/>
    </row>
    <row r="1660" spans="9:19" ht="15">
      <c r="I1660" s="1"/>
      <c r="P1660" s="1"/>
      <c r="Q1660" s="1"/>
      <c r="R1660" s="1"/>
      <c r="S1660" s="1"/>
    </row>
    <row r="1661" spans="9:19" ht="15">
      <c r="I1661" s="1"/>
      <c r="P1661" s="1"/>
      <c r="Q1661" s="1"/>
      <c r="R1661" s="1"/>
      <c r="S1661" s="1"/>
    </row>
    <row r="1662" spans="9:19" ht="15">
      <c r="I1662" s="1"/>
      <c r="P1662" s="1"/>
      <c r="Q1662" s="1"/>
      <c r="R1662" s="1"/>
      <c r="S1662" s="1"/>
    </row>
    <row r="1663" spans="9:19" ht="15">
      <c r="I1663" s="1"/>
      <c r="P1663" s="1"/>
      <c r="Q1663" s="1"/>
      <c r="R1663" s="1"/>
      <c r="S1663" s="1"/>
    </row>
    <row r="1664" spans="9:19" ht="15">
      <c r="I1664" s="1"/>
      <c r="P1664" s="1"/>
      <c r="Q1664" s="1"/>
      <c r="R1664" s="1"/>
      <c r="S1664" s="1"/>
    </row>
    <row r="1665" spans="9:19" ht="15">
      <c r="I1665" s="1"/>
      <c r="P1665" s="1"/>
      <c r="Q1665" s="1"/>
      <c r="R1665" s="1"/>
      <c r="S1665" s="1"/>
    </row>
    <row r="1666" spans="9:19" ht="15">
      <c r="I1666" s="1"/>
      <c r="P1666" s="1"/>
      <c r="Q1666" s="1"/>
      <c r="R1666" s="1"/>
      <c r="S1666" s="1"/>
    </row>
    <row r="1667" spans="9:19" ht="15">
      <c r="I1667" s="1"/>
      <c r="P1667" s="1"/>
      <c r="Q1667" s="1"/>
      <c r="R1667" s="1"/>
      <c r="S1667" s="1"/>
    </row>
    <row r="1668" spans="9:19" ht="15">
      <c r="I1668" s="1"/>
      <c r="P1668" s="1"/>
      <c r="Q1668" s="1"/>
      <c r="R1668" s="1"/>
      <c r="S1668" s="1"/>
    </row>
    <row r="1669" spans="9:19" ht="15">
      <c r="I1669" s="1"/>
      <c r="P1669" s="1"/>
      <c r="Q1669" s="1"/>
      <c r="R1669" s="1"/>
      <c r="S1669" s="1"/>
    </row>
    <row r="1670" spans="9:19" ht="15">
      <c r="I1670" s="1"/>
      <c r="P1670" s="1"/>
      <c r="Q1670" s="1"/>
      <c r="R1670" s="1"/>
      <c r="S1670" s="1"/>
    </row>
    <row r="1671" spans="9:19" ht="15">
      <c r="I1671" s="1"/>
      <c r="P1671" s="1"/>
      <c r="Q1671" s="1"/>
      <c r="R1671" s="1"/>
      <c r="S1671" s="1"/>
    </row>
    <row r="1672" spans="9:19" ht="15">
      <c r="I1672" s="1"/>
      <c r="P1672" s="1"/>
      <c r="Q1672" s="1"/>
      <c r="R1672" s="1"/>
      <c r="S1672" s="1"/>
    </row>
    <row r="1673" spans="9:19" ht="15">
      <c r="I1673" s="1"/>
      <c r="P1673" s="1"/>
      <c r="Q1673" s="1"/>
      <c r="R1673" s="1"/>
      <c r="S1673" s="1"/>
    </row>
    <row r="1674" spans="9:19" ht="15">
      <c r="I1674" s="1"/>
      <c r="P1674" s="1"/>
      <c r="Q1674" s="1"/>
      <c r="R1674" s="1"/>
      <c r="S1674" s="1"/>
    </row>
    <row r="1675" spans="9:19" ht="15">
      <c r="I1675" s="1"/>
      <c r="P1675" s="1"/>
      <c r="Q1675" s="1"/>
      <c r="R1675" s="1"/>
      <c r="S1675" s="1"/>
    </row>
    <row r="1676" spans="9:19" ht="15">
      <c r="I1676" s="1"/>
      <c r="P1676" s="1"/>
      <c r="Q1676" s="1"/>
      <c r="R1676" s="1"/>
      <c r="S1676" s="1"/>
    </row>
    <row r="1677" spans="9:19" ht="15">
      <c r="I1677" s="1"/>
      <c r="P1677" s="1"/>
      <c r="Q1677" s="1"/>
      <c r="R1677" s="1"/>
      <c r="S1677" s="1"/>
    </row>
    <row r="1678" spans="9:19" ht="15">
      <c r="I1678" s="1"/>
      <c r="P1678" s="1"/>
      <c r="Q1678" s="1"/>
      <c r="R1678" s="1"/>
      <c r="S1678" s="1"/>
    </row>
    <row r="1679" spans="9:19" ht="15">
      <c r="I1679" s="1"/>
      <c r="P1679" s="1"/>
      <c r="Q1679" s="1"/>
      <c r="R1679" s="1"/>
      <c r="S1679" s="1"/>
    </row>
    <row r="1680" spans="9:19" ht="15">
      <c r="I1680" s="1"/>
      <c r="P1680" s="1"/>
      <c r="Q1680" s="1"/>
      <c r="R1680" s="1"/>
      <c r="S1680" s="1"/>
    </row>
    <row r="1681" spans="9:19" ht="15">
      <c r="I1681" s="1"/>
      <c r="P1681" s="1"/>
      <c r="Q1681" s="1"/>
      <c r="R1681" s="1"/>
      <c r="S1681" s="1"/>
    </row>
    <row r="1682" spans="9:19" ht="15">
      <c r="I1682" s="1"/>
      <c r="P1682" s="1"/>
      <c r="Q1682" s="1"/>
      <c r="R1682" s="1"/>
      <c r="S1682" s="1"/>
    </row>
    <row r="1683" spans="9:19" ht="15">
      <c r="I1683" s="1"/>
      <c r="P1683" s="1"/>
      <c r="Q1683" s="1"/>
      <c r="R1683" s="1"/>
      <c r="S1683" s="1"/>
    </row>
    <row r="1684" spans="9:19" ht="15">
      <c r="I1684" s="1"/>
      <c r="P1684" s="1"/>
      <c r="Q1684" s="1"/>
      <c r="R1684" s="1"/>
      <c r="S1684" s="1"/>
    </row>
    <row r="1685" spans="9:19" ht="15">
      <c r="I1685" s="1"/>
      <c r="P1685" s="1"/>
      <c r="Q1685" s="1"/>
      <c r="R1685" s="1"/>
      <c r="S1685" s="1"/>
    </row>
    <row r="1686" spans="9:19" ht="15">
      <c r="I1686" s="1"/>
      <c r="P1686" s="1"/>
      <c r="Q1686" s="1"/>
      <c r="R1686" s="1"/>
      <c r="S1686" s="1"/>
    </row>
  </sheetData>
  <sheetProtection/>
  <mergeCells count="18">
    <mergeCell ref="R3:R5"/>
    <mergeCell ref="S9:S10"/>
    <mergeCell ref="B9:B10"/>
    <mergeCell ref="P9:P10"/>
    <mergeCell ref="Q9:Q10"/>
    <mergeCell ref="R9:R10"/>
    <mergeCell ref="C9:C10"/>
    <mergeCell ref="D9:D10"/>
    <mergeCell ref="R6:R8"/>
    <mergeCell ref="E740:I740"/>
    <mergeCell ref="H9:I9"/>
    <mergeCell ref="A5:I5"/>
    <mergeCell ref="A6:I6"/>
    <mergeCell ref="H8:I8"/>
    <mergeCell ref="A9:A10"/>
    <mergeCell ref="E9:E10"/>
    <mergeCell ref="F9:F10"/>
    <mergeCell ref="G9:G10"/>
  </mergeCells>
  <printOptions horizontalCentered="1"/>
  <pageMargins left="0" right="0.15748031496062992" top="0.2755905511811024" bottom="0.4330708661417323" header="0.15748031496062992" footer="0.2362204724409449"/>
  <pageSetup horizontalDpi="600" verticalDpi="600" orientation="portrait" paperSize="9" scale="36" r:id="rId1"/>
  <rowBreaks count="8" manualBreakCount="8">
    <brk id="76" max="20" man="1"/>
    <brk id="163" max="20" man="1"/>
    <brk id="246" max="20" man="1"/>
    <brk id="348" max="20" man="1"/>
    <brk id="423" max="20" man="1"/>
    <brk id="499" max="20" man="1"/>
    <brk id="577" max="20" man="1"/>
    <brk id="65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AG28"/>
  <sheetViews>
    <sheetView zoomScalePageLayoutView="0" workbookViewId="0" topLeftCell="A1">
      <selection activeCell="X25" sqref="X25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6.140625" style="0" customWidth="1"/>
    <col min="4" max="4" width="6.7109375" style="0" customWidth="1"/>
    <col min="5" max="5" width="63.140625" style="0" customWidth="1"/>
    <col min="6" max="6" width="15.00390625" style="0" hidden="1" customWidth="1"/>
    <col min="9" max="9" width="9.00390625" style="0" customWidth="1"/>
    <col min="10" max="14" width="9.140625" style="0" hidden="1" customWidth="1"/>
    <col min="15" max="15" width="0.13671875" style="0" customWidth="1"/>
    <col min="16" max="16" width="9.140625" style="0" hidden="1" customWidth="1"/>
    <col min="17" max="17" width="9.00390625" style="0" customWidth="1"/>
    <col min="18" max="19" width="9.140625" style="0" hidden="1" customWidth="1"/>
  </cols>
  <sheetData>
    <row r="5" spans="20:21" ht="12.75">
      <c r="T5" s="242" t="s">
        <v>470</v>
      </c>
      <c r="U5" s="242" t="s">
        <v>456</v>
      </c>
    </row>
    <row r="6" spans="20:21" ht="13.5" thickBot="1">
      <c r="T6" s="316" t="s">
        <v>471</v>
      </c>
      <c r="U6" s="316"/>
    </row>
    <row r="7" spans="1:22" ht="11.25" customHeight="1" thickBot="1">
      <c r="A7" s="298" t="s">
        <v>78</v>
      </c>
      <c r="B7" s="318" t="s">
        <v>376</v>
      </c>
      <c r="C7" s="320" t="s">
        <v>138</v>
      </c>
      <c r="D7" s="321" t="s">
        <v>139</v>
      </c>
      <c r="E7" s="323" t="s">
        <v>374</v>
      </c>
      <c r="F7" s="325" t="s">
        <v>137</v>
      </c>
      <c r="G7" s="332" t="s">
        <v>80</v>
      </c>
      <c r="H7" s="334" t="s">
        <v>130</v>
      </c>
      <c r="I7" s="335"/>
      <c r="J7" s="259"/>
      <c r="K7" s="259"/>
      <c r="L7" s="260"/>
      <c r="M7" s="259"/>
      <c r="N7" s="259"/>
      <c r="O7" s="259"/>
      <c r="P7" s="327" t="s">
        <v>55</v>
      </c>
      <c r="Q7" s="327" t="s">
        <v>443</v>
      </c>
      <c r="R7" s="329" t="s">
        <v>467</v>
      </c>
      <c r="S7" s="331" t="s">
        <v>468</v>
      </c>
      <c r="T7" s="317"/>
      <c r="U7" s="317"/>
      <c r="V7" s="268"/>
    </row>
    <row r="8" spans="1:33" ht="90.75" customHeight="1" hidden="1" thickBot="1">
      <c r="A8" s="299"/>
      <c r="B8" s="319"/>
      <c r="C8" s="319"/>
      <c r="D8" s="322"/>
      <c r="E8" s="324"/>
      <c r="F8" s="326"/>
      <c r="G8" s="333"/>
      <c r="H8" s="262" t="s">
        <v>135</v>
      </c>
      <c r="I8" s="263" t="s">
        <v>136</v>
      </c>
      <c r="J8" s="264"/>
      <c r="K8" s="264">
        <v>37226.9</v>
      </c>
      <c r="L8" s="264"/>
      <c r="M8" s="264"/>
      <c r="N8" s="264"/>
      <c r="O8" s="264"/>
      <c r="P8" s="328"/>
      <c r="Q8" s="328"/>
      <c r="R8" s="330"/>
      <c r="S8" s="331"/>
      <c r="T8" s="261" t="s">
        <v>455</v>
      </c>
      <c r="U8" s="265" t="s">
        <v>456</v>
      </c>
      <c r="V8" s="268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</row>
    <row r="9" spans="1:33" ht="15.75" customHeight="1" hidden="1" thickBot="1">
      <c r="A9" s="101">
        <v>1</v>
      </c>
      <c r="B9" s="102">
        <v>2</v>
      </c>
      <c r="C9" s="102">
        <v>3</v>
      </c>
      <c r="D9" s="103">
        <v>4</v>
      </c>
      <c r="E9" s="104">
        <v>5</v>
      </c>
      <c r="F9" s="105"/>
      <c r="G9" s="106">
        <v>6</v>
      </c>
      <c r="H9" s="107">
        <v>7</v>
      </c>
      <c r="I9" s="108">
        <v>8</v>
      </c>
      <c r="J9" s="6"/>
      <c r="K9" s="6">
        <v>3949.6</v>
      </c>
      <c r="L9" s="40">
        <f>+L3+L5</f>
        <v>0</v>
      </c>
      <c r="M9" s="6"/>
      <c r="N9" s="6"/>
      <c r="O9" s="6"/>
      <c r="P9" s="41">
        <v>9</v>
      </c>
      <c r="Q9" s="41">
        <v>10</v>
      </c>
      <c r="R9" s="45">
        <v>11</v>
      </c>
      <c r="S9" s="75">
        <v>12</v>
      </c>
      <c r="T9" s="65">
        <v>9</v>
      </c>
      <c r="U9" s="266"/>
      <c r="V9" s="268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</row>
    <row r="10" spans="1:33" ht="25.5" hidden="1">
      <c r="A10" s="230"/>
      <c r="B10" s="231"/>
      <c r="C10" s="179"/>
      <c r="D10" s="232"/>
      <c r="E10" s="233" t="s">
        <v>76</v>
      </c>
      <c r="F10" s="234"/>
      <c r="G10" s="235"/>
      <c r="H10" s="236"/>
      <c r="I10" s="237"/>
      <c r="J10" s="2"/>
      <c r="K10" s="2"/>
      <c r="L10" s="2"/>
      <c r="M10" s="2"/>
      <c r="N10" s="2"/>
      <c r="O10" s="2"/>
      <c r="P10" s="238"/>
      <c r="Q10" s="238"/>
      <c r="R10" s="239"/>
      <c r="S10" s="238"/>
      <c r="T10" s="240"/>
      <c r="U10" s="267"/>
      <c r="V10" s="268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</row>
    <row r="11" spans="1:33" ht="12.75" hidden="1">
      <c r="A11" s="230"/>
      <c r="B11" s="231"/>
      <c r="C11" s="179"/>
      <c r="D11" s="232"/>
      <c r="E11" s="233" t="s">
        <v>77</v>
      </c>
      <c r="F11" s="234"/>
      <c r="G11" s="235"/>
      <c r="H11" s="236"/>
      <c r="I11" s="237"/>
      <c r="J11" s="2"/>
      <c r="K11" s="2"/>
      <c r="L11" s="2"/>
      <c r="M11" s="2"/>
      <c r="N11" s="2"/>
      <c r="O11" s="2"/>
      <c r="P11" s="238"/>
      <c r="Q11" s="238"/>
      <c r="R11" s="239"/>
      <c r="S11" s="238"/>
      <c r="T11" s="240"/>
      <c r="U11" s="267"/>
      <c r="V11" s="268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</row>
    <row r="12" spans="1:33" ht="12.75" hidden="1">
      <c r="A12" s="230"/>
      <c r="B12" s="231"/>
      <c r="C12" s="179"/>
      <c r="D12" s="232"/>
      <c r="E12" s="233" t="s">
        <v>77</v>
      </c>
      <c r="F12" s="234"/>
      <c r="G12" s="235"/>
      <c r="H12" s="236"/>
      <c r="I12" s="237"/>
      <c r="J12" s="2"/>
      <c r="K12" s="2"/>
      <c r="L12" s="2"/>
      <c r="M12" s="2"/>
      <c r="N12" s="2"/>
      <c r="O12" s="2"/>
      <c r="P12" s="238"/>
      <c r="Q12" s="238"/>
      <c r="R12" s="239"/>
      <c r="S12" s="238"/>
      <c r="T12" s="245"/>
      <c r="U12" s="254"/>
      <c r="V12" s="268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</row>
    <row r="13" spans="1:33" ht="12.75">
      <c r="A13" s="230">
        <v>2450</v>
      </c>
      <c r="B13" s="243" t="s">
        <v>84</v>
      </c>
      <c r="C13" s="179">
        <v>5</v>
      </c>
      <c r="D13" s="232">
        <v>0</v>
      </c>
      <c r="E13" s="233" t="s">
        <v>241</v>
      </c>
      <c r="F13" s="244" t="s">
        <v>242</v>
      </c>
      <c r="G13" s="247">
        <f>+G15</f>
        <v>431957.1</v>
      </c>
      <c r="H13" s="247">
        <f>+H15</f>
        <v>217481</v>
      </c>
      <c r="I13" s="247">
        <f>+I15</f>
        <v>214476.1</v>
      </c>
      <c r="J13" s="247">
        <f aca="true" t="shared" si="0" ref="J13:S13">+J15</f>
        <v>10197.5</v>
      </c>
      <c r="K13" s="247">
        <f t="shared" si="0"/>
        <v>15197.5</v>
      </c>
      <c r="L13" s="247">
        <f t="shared" si="0"/>
        <v>10197.5</v>
      </c>
      <c r="M13" s="247">
        <f t="shared" si="0"/>
        <v>10197.5</v>
      </c>
      <c r="N13" s="247">
        <f t="shared" si="0"/>
        <v>10197.5</v>
      </c>
      <c r="O13" s="247">
        <f t="shared" si="0"/>
        <v>10197.5</v>
      </c>
      <c r="P13" s="247">
        <f>SUM(P17:P21)</f>
        <v>67367.75</v>
      </c>
      <c r="Q13" s="247">
        <f t="shared" si="0"/>
        <v>242216.6</v>
      </c>
      <c r="R13" s="248">
        <f t="shared" si="0"/>
        <v>313209</v>
      </c>
      <c r="S13" s="249">
        <f t="shared" si="0"/>
        <v>431957.1</v>
      </c>
      <c r="T13" s="245">
        <f>T15</f>
        <v>61441.5</v>
      </c>
      <c r="U13" s="254">
        <f>U15</f>
        <v>84998.8</v>
      </c>
      <c r="V13" s="268" t="s">
        <v>469</v>
      </c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</row>
    <row r="14" spans="1:33" ht="12.75">
      <c r="A14" s="230"/>
      <c r="B14" s="231"/>
      <c r="C14" s="179"/>
      <c r="D14" s="232"/>
      <c r="E14" s="233" t="s">
        <v>69</v>
      </c>
      <c r="F14" s="250"/>
      <c r="G14" s="235"/>
      <c r="H14" s="236"/>
      <c r="I14" s="237"/>
      <c r="J14" s="2"/>
      <c r="K14" s="2"/>
      <c r="L14" s="2"/>
      <c r="M14" s="2"/>
      <c r="N14" s="2"/>
      <c r="O14" s="2"/>
      <c r="P14" s="238"/>
      <c r="Q14" s="238"/>
      <c r="R14" s="239"/>
      <c r="S14" s="238"/>
      <c r="T14" s="245"/>
      <c r="U14" s="254"/>
      <c r="V14" s="268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</row>
    <row r="15" spans="1:33" ht="50.25" customHeight="1">
      <c r="A15" s="230">
        <v>2451</v>
      </c>
      <c r="B15" s="243" t="s">
        <v>84</v>
      </c>
      <c r="C15" s="179">
        <v>5</v>
      </c>
      <c r="D15" s="232">
        <v>1</v>
      </c>
      <c r="E15" s="233" t="s">
        <v>243</v>
      </c>
      <c r="F15" s="244" t="s">
        <v>244</v>
      </c>
      <c r="G15" s="247">
        <f>G17+G18+G19+G20+G21</f>
        <v>431957.1</v>
      </c>
      <c r="H15" s="247">
        <f>H17+H18+H19+H20+H21</f>
        <v>217481</v>
      </c>
      <c r="I15" s="247">
        <f>I20+I21</f>
        <v>214476.1</v>
      </c>
      <c r="J15" s="247">
        <f aca="true" t="shared" si="1" ref="J15:P15">SUM(J17:J21)</f>
        <v>10197.5</v>
      </c>
      <c r="K15" s="247">
        <f t="shared" si="1"/>
        <v>15197.5</v>
      </c>
      <c r="L15" s="247">
        <f t="shared" si="1"/>
        <v>10197.5</v>
      </c>
      <c r="M15" s="247">
        <f t="shared" si="1"/>
        <v>10197.5</v>
      </c>
      <c r="N15" s="247">
        <f t="shared" si="1"/>
        <v>10197.5</v>
      </c>
      <c r="O15" s="247">
        <f t="shared" si="1"/>
        <v>10197.5</v>
      </c>
      <c r="P15" s="247">
        <f t="shared" si="1"/>
        <v>67367.75</v>
      </c>
      <c r="Q15" s="247">
        <f>Q17+Q18+Q19+Q20+Q21</f>
        <v>242216.6</v>
      </c>
      <c r="R15" s="247">
        <f>R17+R18+R19+R20+R21</f>
        <v>313209</v>
      </c>
      <c r="S15" s="247">
        <f>S17+S18+S19+S20+S21</f>
        <v>431957.1</v>
      </c>
      <c r="T15" s="245">
        <f>T17+T18+T19</f>
        <v>61441.5</v>
      </c>
      <c r="U15" s="254">
        <f>U20+U21</f>
        <v>84998.8</v>
      </c>
      <c r="V15" s="269">
        <f>Q15-T15-U15</f>
        <v>95776.3</v>
      </c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</row>
    <row r="16" spans="1:33" ht="25.5">
      <c r="A16" s="230"/>
      <c r="B16" s="231"/>
      <c r="C16" s="179"/>
      <c r="D16" s="232"/>
      <c r="E16" s="233" t="s">
        <v>76</v>
      </c>
      <c r="F16" s="234"/>
      <c r="G16" s="247"/>
      <c r="H16" s="251"/>
      <c r="I16" s="246"/>
      <c r="J16" s="252"/>
      <c r="K16" s="252"/>
      <c r="L16" s="252"/>
      <c r="M16" s="252"/>
      <c r="N16" s="252"/>
      <c r="O16" s="252"/>
      <c r="P16" s="249"/>
      <c r="Q16" s="238"/>
      <c r="R16" s="239"/>
      <c r="S16" s="238"/>
      <c r="T16" s="240"/>
      <c r="U16" s="267"/>
      <c r="V16" s="268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</row>
    <row r="17" spans="1:33" ht="12.75">
      <c r="A17" s="230"/>
      <c r="B17" s="231"/>
      <c r="C17" s="179"/>
      <c r="D17" s="232"/>
      <c r="E17" s="253" t="s">
        <v>447</v>
      </c>
      <c r="F17" s="234"/>
      <c r="G17" s="247">
        <v>7700</v>
      </c>
      <c r="H17" s="251">
        <f>+G17</f>
        <v>7700</v>
      </c>
      <c r="I17" s="246"/>
      <c r="J17" s="246">
        <v>6640.2</v>
      </c>
      <c r="K17" s="246">
        <v>6640.2</v>
      </c>
      <c r="L17" s="246">
        <v>6640.2</v>
      </c>
      <c r="M17" s="246">
        <v>6640.2</v>
      </c>
      <c r="N17" s="246">
        <v>6640.2</v>
      </c>
      <c r="O17" s="246">
        <v>6640.2</v>
      </c>
      <c r="P17" s="246">
        <v>6640.2</v>
      </c>
      <c r="Q17" s="246">
        <v>7700</v>
      </c>
      <c r="R17" s="254">
        <v>7700</v>
      </c>
      <c r="S17" s="249">
        <v>7700</v>
      </c>
      <c r="T17" s="245">
        <v>6640.2</v>
      </c>
      <c r="U17" s="267"/>
      <c r="V17" s="269">
        <f>Q17-T17</f>
        <v>1059.8000000000002</v>
      </c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</row>
    <row r="18" spans="1:33" ht="12.75">
      <c r="A18" s="230"/>
      <c r="B18" s="231"/>
      <c r="C18" s="179"/>
      <c r="D18" s="232"/>
      <c r="E18" s="233" t="s">
        <v>446</v>
      </c>
      <c r="F18" s="234"/>
      <c r="G18" s="247">
        <v>202481</v>
      </c>
      <c r="H18" s="247">
        <v>202481</v>
      </c>
      <c r="I18" s="246" t="s">
        <v>75</v>
      </c>
      <c r="J18" s="252"/>
      <c r="K18" s="252"/>
      <c r="L18" s="252"/>
      <c r="M18" s="252"/>
      <c r="N18" s="252"/>
      <c r="O18" s="252"/>
      <c r="P18" s="255">
        <f>+G18*0.25</f>
        <v>50620.25</v>
      </c>
      <c r="Q18" s="255">
        <v>108740.5</v>
      </c>
      <c r="R18" s="256">
        <v>133607.9</v>
      </c>
      <c r="S18" s="255">
        <f>+P18*4</f>
        <v>202481</v>
      </c>
      <c r="T18" s="255">
        <v>48934</v>
      </c>
      <c r="U18" s="267"/>
      <c r="V18" s="269">
        <f>Q18-T18</f>
        <v>59806.5</v>
      </c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</row>
    <row r="19" spans="1:33" ht="41.25" customHeight="1">
      <c r="A19" s="230"/>
      <c r="B19" s="231"/>
      <c r="C19" s="179"/>
      <c r="D19" s="232"/>
      <c r="E19" s="233" t="s">
        <v>445</v>
      </c>
      <c r="F19" s="234"/>
      <c r="G19" s="247">
        <v>7300</v>
      </c>
      <c r="H19" s="251">
        <v>7300</v>
      </c>
      <c r="I19" s="246"/>
      <c r="J19" s="246">
        <v>3557.3</v>
      </c>
      <c r="K19" s="246">
        <v>3557.3</v>
      </c>
      <c r="L19" s="246">
        <v>3557.3</v>
      </c>
      <c r="M19" s="246">
        <v>3557.3</v>
      </c>
      <c r="N19" s="246">
        <v>3557.3</v>
      </c>
      <c r="O19" s="246">
        <v>3557.3</v>
      </c>
      <c r="P19" s="246">
        <v>3557.3</v>
      </c>
      <c r="Q19" s="246">
        <v>7300</v>
      </c>
      <c r="R19" s="254">
        <v>7300</v>
      </c>
      <c r="S19" s="249">
        <v>7300</v>
      </c>
      <c r="T19" s="245">
        <v>5867.3</v>
      </c>
      <c r="U19" s="267"/>
      <c r="V19" s="269">
        <f>Q19-T19</f>
        <v>1432.6999999999998</v>
      </c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</row>
    <row r="20" spans="1:33" ht="16.5" customHeight="1">
      <c r="A20" s="230"/>
      <c r="B20" s="231"/>
      <c r="C20" s="179"/>
      <c r="D20" s="232"/>
      <c r="E20" s="233" t="s">
        <v>444</v>
      </c>
      <c r="F20" s="234"/>
      <c r="G20" s="247">
        <v>202476.1</v>
      </c>
      <c r="H20" s="251"/>
      <c r="I20" s="257">
        <v>202476.1</v>
      </c>
      <c r="J20" s="258"/>
      <c r="K20" s="258">
        <v>5000</v>
      </c>
      <c r="L20" s="258"/>
      <c r="M20" s="258"/>
      <c r="N20" s="258"/>
      <c r="O20" s="258"/>
      <c r="P20" s="255">
        <v>3550</v>
      </c>
      <c r="Q20" s="255">
        <v>112476.1</v>
      </c>
      <c r="R20" s="256">
        <v>155601.1</v>
      </c>
      <c r="S20" s="255">
        <v>202476.1</v>
      </c>
      <c r="T20" s="240"/>
      <c r="U20" s="254">
        <v>84998.8</v>
      </c>
      <c r="V20" s="269">
        <f>Q20-U20</f>
        <v>27477.300000000003</v>
      </c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</row>
    <row r="21" spans="1:33" ht="19.5" customHeight="1">
      <c r="A21" s="230"/>
      <c r="B21" s="231"/>
      <c r="C21" s="179"/>
      <c r="D21" s="232"/>
      <c r="E21" s="233" t="s">
        <v>416</v>
      </c>
      <c r="F21" s="234"/>
      <c r="G21" s="247">
        <v>12000</v>
      </c>
      <c r="H21" s="251"/>
      <c r="I21" s="254">
        <f>+G21</f>
        <v>12000</v>
      </c>
      <c r="J21" s="258"/>
      <c r="K21" s="258"/>
      <c r="L21" s="258"/>
      <c r="M21" s="258"/>
      <c r="N21" s="258"/>
      <c r="O21" s="258"/>
      <c r="P21" s="255">
        <v>3000</v>
      </c>
      <c r="Q21" s="255">
        <v>6000</v>
      </c>
      <c r="R21" s="256">
        <v>9000</v>
      </c>
      <c r="S21" s="255">
        <v>12000</v>
      </c>
      <c r="T21" s="240"/>
      <c r="U21" s="267"/>
      <c r="V21" s="268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</row>
    <row r="22" spans="1:33" ht="17.25" customHeight="1">
      <c r="A22" s="230"/>
      <c r="B22" s="231"/>
      <c r="C22" s="179"/>
      <c r="D22" s="232"/>
      <c r="E22" s="233" t="s">
        <v>77</v>
      </c>
      <c r="F22" s="234"/>
      <c r="G22" s="235"/>
      <c r="H22" s="236"/>
      <c r="I22" s="239"/>
      <c r="J22" s="241"/>
      <c r="K22" s="241"/>
      <c r="L22" s="241"/>
      <c r="M22" s="241"/>
      <c r="N22" s="241"/>
      <c r="O22" s="241"/>
      <c r="P22" s="238"/>
      <c r="Q22" s="238"/>
      <c r="R22" s="239"/>
      <c r="S22" s="238"/>
      <c r="T22" s="240"/>
      <c r="U22" s="267"/>
      <c r="V22" s="268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</row>
    <row r="23" spans="1:33" ht="29.25" customHeight="1">
      <c r="A23" s="270"/>
      <c r="B23" s="271"/>
      <c r="C23" s="272"/>
      <c r="D23" s="273"/>
      <c r="E23" s="274" t="s">
        <v>77</v>
      </c>
      <c r="F23" s="275"/>
      <c r="G23" s="276"/>
      <c r="H23" s="277"/>
      <c r="I23" s="278"/>
      <c r="J23" s="279"/>
      <c r="K23" s="279"/>
      <c r="L23" s="279"/>
      <c r="M23" s="279"/>
      <c r="N23" s="279"/>
      <c r="O23" s="279"/>
      <c r="P23" s="280"/>
      <c r="Q23" s="280"/>
      <c r="R23" s="278"/>
      <c r="S23" s="280"/>
      <c r="T23" s="281"/>
      <c r="U23" s="282"/>
      <c r="V23" s="283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</row>
    <row r="24" spans="1:33" ht="40.5" customHeight="1">
      <c r="A24" s="259"/>
      <c r="B24" s="284"/>
      <c r="C24" s="285"/>
      <c r="D24" s="285"/>
      <c r="E24" s="286"/>
      <c r="F24" s="226"/>
      <c r="G24" s="38"/>
      <c r="H24" s="38"/>
      <c r="I24" s="38"/>
      <c r="J24" s="2"/>
      <c r="K24" s="2"/>
      <c r="L24" s="2"/>
      <c r="M24" s="2"/>
      <c r="N24" s="2"/>
      <c r="O24" s="2"/>
      <c r="P24" s="38"/>
      <c r="Q24" s="38"/>
      <c r="R24" s="38"/>
      <c r="S24" s="38"/>
      <c r="T24" s="2"/>
      <c r="U24" s="2"/>
      <c r="V24" s="287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</row>
    <row r="25" spans="1:33" ht="57.75" customHeight="1">
      <c r="A25" s="259"/>
      <c r="B25" s="284"/>
      <c r="C25" s="285"/>
      <c r="D25" s="285"/>
      <c r="E25" s="286"/>
      <c r="F25" s="288"/>
      <c r="G25" s="38"/>
      <c r="H25" s="38"/>
      <c r="I25" s="38"/>
      <c r="J25" s="2"/>
      <c r="K25" s="2"/>
      <c r="L25" s="2"/>
      <c r="M25" s="2"/>
      <c r="N25" s="2"/>
      <c r="O25" s="2"/>
      <c r="P25" s="38"/>
      <c r="Q25" s="38"/>
      <c r="R25" s="38"/>
      <c r="S25" s="38"/>
      <c r="T25" s="2"/>
      <c r="U25" s="2"/>
      <c r="V25" s="287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</row>
    <row r="26" spans="1:33" ht="24.75" customHeight="1">
      <c r="A26" s="259"/>
      <c r="B26" s="284"/>
      <c r="C26" s="285"/>
      <c r="D26" s="285"/>
      <c r="E26" s="286"/>
      <c r="F26" s="288"/>
      <c r="G26" s="38"/>
      <c r="H26" s="38"/>
      <c r="I26" s="38"/>
      <c r="J26" s="2"/>
      <c r="K26" s="2"/>
      <c r="L26" s="2"/>
      <c r="M26" s="2"/>
      <c r="N26" s="2"/>
      <c r="O26" s="2"/>
      <c r="P26" s="38"/>
      <c r="Q26" s="38"/>
      <c r="R26" s="38"/>
      <c r="S26" s="38"/>
      <c r="T26" s="2"/>
      <c r="U26" s="2"/>
      <c r="V26" s="287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</row>
    <row r="27" spans="1:33" ht="22.5" customHeight="1">
      <c r="A27" s="259"/>
      <c r="B27" s="284"/>
      <c r="C27" s="285"/>
      <c r="D27" s="285"/>
      <c r="E27" s="286"/>
      <c r="F27" s="288"/>
      <c r="G27" s="38"/>
      <c r="H27" s="38"/>
      <c r="I27" s="38"/>
      <c r="J27" s="2"/>
      <c r="K27" s="2"/>
      <c r="L27" s="2"/>
      <c r="M27" s="2"/>
      <c r="N27" s="2"/>
      <c r="O27" s="2"/>
      <c r="P27" s="38"/>
      <c r="Q27" s="38"/>
      <c r="R27" s="38"/>
      <c r="S27" s="38"/>
      <c r="T27" s="2"/>
      <c r="U27" s="2"/>
      <c r="V27" s="287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</row>
    <row r="28" spans="1:22" ht="12.75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</row>
  </sheetData>
  <sheetProtection/>
  <mergeCells count="13">
    <mergeCell ref="S7:S8"/>
    <mergeCell ref="G7:G8"/>
    <mergeCell ref="H7:I7"/>
    <mergeCell ref="T6:U7"/>
    <mergeCell ref="A7:A8"/>
    <mergeCell ref="B7:B8"/>
    <mergeCell ref="C7:C8"/>
    <mergeCell ref="D7:D8"/>
    <mergeCell ref="E7:E8"/>
    <mergeCell ref="F7:F8"/>
    <mergeCell ref="P7:P8"/>
    <mergeCell ref="Q7:Q8"/>
    <mergeCell ref="R7:R8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Amalya</cp:lastModifiedBy>
  <cp:lastPrinted>2013-06-24T07:03:11Z</cp:lastPrinted>
  <dcterms:created xsi:type="dcterms:W3CDTF">1996-10-14T23:33:28Z</dcterms:created>
  <dcterms:modified xsi:type="dcterms:W3CDTF">2013-06-24T07:05:25Z</dcterms:modified>
  <cp:category/>
  <cp:version/>
  <cp:contentType/>
  <cp:contentStatus/>
</cp:coreProperties>
</file>